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ookshelf\IEEE-home\ahuang\My Documents\InsideIEEE Team\Intranet InsideIEEE Updates\Accounts Payable\"/>
    </mc:Choice>
  </mc:AlternateContent>
  <bookViews>
    <workbookView xWindow="0" yWindow="0" windowWidth="15360" windowHeight="6300" firstSheet="1" activeTab="1"/>
  </bookViews>
  <sheets>
    <sheet name="MemberList" sheetId="2" state="hidden" r:id="rId1"/>
    <sheet name="Expense Report 2019" sheetId="1" r:id="rId2"/>
  </sheets>
  <definedNames>
    <definedName name="Date1">'Expense Report 2019'!$G$24</definedName>
    <definedName name="Date2">'Expense Report 2019'!$H$24</definedName>
    <definedName name="Date3">'Expense Report 2019'!$I$24</definedName>
    <definedName name="Date4">'Expense Report 2019'!$J$24</definedName>
    <definedName name="Date5">'Expense Report 2019'!$K$24</definedName>
    <definedName name="Date6">'Expense Report 2019'!$L$24</definedName>
    <definedName name="Date7">'Expense Report 2019'!$M$24</definedName>
    <definedName name="GuestsDay1">'Expense Report 2019'!$S$44</definedName>
    <definedName name="GuestsDay2">'Expense Report 2019'!$S$45</definedName>
    <definedName name="GuestsDay3">'Expense Report 2019'!$S$46</definedName>
    <definedName name="GuestsDay4">'Expense Report 2019'!$S$47</definedName>
    <definedName name="GuestsDay5">'Expense Report 2019'!$S$48</definedName>
    <definedName name="GuestsDay6">'Expense Report 2019'!$S$49</definedName>
    <definedName name="GuestsDay7">'Expense Report 2019'!$S$50</definedName>
    <definedName name="MealsDay1">'Expense Report 2019'!$S$30:$Y$30</definedName>
    <definedName name="MealsDay2">'Expense Report 2019'!$S$31:$Y$31</definedName>
    <definedName name="MealsDay3">'Expense Report 2019'!$S$32:$Y$32</definedName>
    <definedName name="MealsDay4">'Expense Report 2019'!$S$33:$Y$33</definedName>
    <definedName name="MealsDay5">'Expense Report 2019'!$S$34:$Y$34</definedName>
    <definedName name="MealsDay6">'Expense Report 2019'!$S$35:$Y$35</definedName>
    <definedName name="MealsDay7">'Expense Report 2019'!$S$36:$Y$36</definedName>
    <definedName name="MemberOfList">MemberList!$A$1:$A$8</definedName>
    <definedName name="Mileage_KM">'Expense Report 2019'!#REF!</definedName>
    <definedName name="Mileage_Miles">'Expense Report 2019'!$G$28:$M$28</definedName>
    <definedName name="Name">'Expense Report 2019'!$B$7</definedName>
    <definedName name="PeriodEndDate">'Expense Report 2019'!$L$7</definedName>
    <definedName name="_xlnm.Print_Area" localSheetId="1">'Expense Report 2019'!$A$1:$Y$65</definedName>
    <definedName name="TaxiDay1">'Expense Report 2019'!$S$15</definedName>
    <definedName name="TaxiDay2">'Expense Report 2019'!$S$16</definedName>
    <definedName name="TaxiDay3">'Expense Report 2019'!$S$17</definedName>
    <definedName name="TaxiDay4">'Expense Report 2019'!$S$18</definedName>
    <definedName name="TaxiDay5">'Expense Report 2019'!$S$19</definedName>
    <definedName name="TaxiDay6">'Expense Report 2019'!$S$20</definedName>
    <definedName name="TaxiDay7">'Expense Report 2019'!$S$21</definedName>
    <definedName name="TipsDay1">'Expense Report 2019'!$S$57</definedName>
    <definedName name="TipsDay2">'Expense Report 2019'!$S$58</definedName>
    <definedName name="TipsDay3">'Expense Report 2019'!$S$59</definedName>
    <definedName name="TipsDay4">'Expense Report 2019'!$S$60</definedName>
    <definedName name="TipsDay5">'Expense Report 2019'!$S$61</definedName>
    <definedName name="TipsDay6">'Expense Report 2019'!$S$62</definedName>
    <definedName name="TipsDay7">'Expense Report 2019'!$S$63</definedName>
  </definedNames>
  <calcPr calcId="162913"/>
</workbook>
</file>

<file path=xl/calcChain.xml><?xml version="1.0" encoding="utf-8"?>
<calcChain xmlns="http://schemas.openxmlformats.org/spreadsheetml/2006/main">
  <c r="M28" i="1" l="1"/>
  <c r="L28" i="1"/>
  <c r="K28" i="1"/>
  <c r="J28" i="1"/>
  <c r="I28" i="1"/>
  <c r="H28" i="1"/>
  <c r="G28" i="1"/>
  <c r="W1" i="1" l="1"/>
  <c r="Q1" i="1"/>
  <c r="R1" i="1"/>
  <c r="O39" i="1" l="1"/>
  <c r="H34" i="1"/>
  <c r="M34" i="1"/>
  <c r="G34" i="1"/>
  <c r="L34" i="1"/>
  <c r="K34" i="1"/>
  <c r="J34" i="1"/>
  <c r="I34" i="1"/>
  <c r="G33" i="1"/>
  <c r="H33" i="1"/>
  <c r="H39" i="1" s="1"/>
  <c r="I33" i="1"/>
  <c r="J33" i="1"/>
  <c r="K33" i="1"/>
  <c r="L33" i="1"/>
  <c r="M33" i="1"/>
  <c r="M39" i="1" s="1"/>
  <c r="N27" i="1"/>
  <c r="N28" i="1" s="1"/>
  <c r="N42" i="1" s="1"/>
  <c r="Q30" i="1"/>
  <c r="Q44" i="1" s="1"/>
  <c r="Q31" i="1"/>
  <c r="Q45" i="1" s="1"/>
  <c r="Q32" i="1"/>
  <c r="Q46" i="1" s="1"/>
  <c r="Q33" i="1"/>
  <c r="Q47" i="1" s="1"/>
  <c r="Q34" i="1"/>
  <c r="Q48" i="1" s="1"/>
  <c r="Q35" i="1"/>
  <c r="Q49" i="1" s="1"/>
  <c r="Q36" i="1"/>
  <c r="Q50" i="1" s="1"/>
  <c r="N29" i="1"/>
  <c r="N32" i="1"/>
  <c r="N38" i="1"/>
  <c r="N30" i="1"/>
  <c r="N31" i="1"/>
  <c r="N35" i="1"/>
  <c r="N36" i="1"/>
  <c r="N37" i="1"/>
  <c r="N58" i="1"/>
  <c r="N43" i="1"/>
  <c r="G26" i="1"/>
  <c r="K39" i="1" l="1"/>
  <c r="I39" i="1"/>
  <c r="L39" i="1"/>
  <c r="J39" i="1"/>
  <c r="G39" i="1"/>
  <c r="N33" i="1"/>
  <c r="N34" i="1"/>
  <c r="O42" i="1"/>
  <c r="N39" i="1" l="1"/>
  <c r="N41" i="1" s="1"/>
  <c r="N46" i="1" s="1"/>
  <c r="N45" i="1" l="1"/>
</calcChain>
</file>

<file path=xl/sharedStrings.xml><?xml version="1.0" encoding="utf-8"?>
<sst xmlns="http://schemas.openxmlformats.org/spreadsheetml/2006/main" count="307" uniqueCount="91">
  <si>
    <t>The Institute of Electrical and Electronics Engineers, Inc.</t>
  </si>
  <si>
    <t>For Period Ending:</t>
  </si>
  <si>
    <t>Expense Report</t>
  </si>
  <si>
    <t>Itemized Expenses</t>
  </si>
  <si>
    <t>Member of:</t>
  </si>
  <si>
    <t>Taxi/Bus (1)</t>
  </si>
  <si>
    <t>Date:</t>
  </si>
  <si>
    <t>Fare:</t>
  </si>
  <si>
    <t>To/From:</t>
  </si>
  <si>
    <t>Purpose of Trip - Note each day's activity</t>
  </si>
  <si>
    <t>Provide details and full support</t>
  </si>
  <si>
    <t>Date</t>
  </si>
  <si>
    <t>Total</t>
  </si>
  <si>
    <t>Chrg. Dir.</t>
  </si>
  <si>
    <t>Details</t>
  </si>
  <si>
    <t>Town</t>
  </si>
  <si>
    <t>Expense</t>
  </si>
  <si>
    <t>to IEEE(7)</t>
  </si>
  <si>
    <t>Meals/Self (2)</t>
  </si>
  <si>
    <t>Trans. - Tolls &amp; Parking</t>
  </si>
  <si>
    <t>Daily amounts are automatically carried over to page 1.</t>
  </si>
  <si>
    <t>Taxi/Bus - See Itemized Expenses (1)</t>
  </si>
  <si>
    <t>Breakfast</t>
  </si>
  <si>
    <t>Lunch</t>
  </si>
  <si>
    <t>Dinner</t>
  </si>
  <si>
    <t>Social</t>
  </si>
  <si>
    <t>Plane, Train, Auto Rental (Provide Backup)</t>
  </si>
  <si>
    <t>Lodging - Self</t>
  </si>
  <si>
    <t>Meals/Self - see Itemized Expenses (2)</t>
  </si>
  <si>
    <t>Official Guest - see Itemized Expenses (3)</t>
  </si>
  <si>
    <t>Miscellaneous - Tel. &amp; Telegraph</t>
  </si>
  <si>
    <t>Tips &amp; Gratuities (4)</t>
  </si>
  <si>
    <t>Meals/Official Guests (3)</t>
  </si>
  <si>
    <t>Currency Conversion Rate</t>
  </si>
  <si>
    <t>Amount:</t>
  </si>
  <si>
    <t>Description</t>
  </si>
  <si>
    <t>(6)</t>
  </si>
  <si>
    <t>ENTITY</t>
  </si>
  <si>
    <t>BUSI.UNIT</t>
  </si>
  <si>
    <t>COST CTR</t>
  </si>
  <si>
    <t>ACCT</t>
  </si>
  <si>
    <t>PROJ</t>
  </si>
  <si>
    <t>AMOUNT</t>
  </si>
  <si>
    <t>DISTRIBUTION TOTAL</t>
  </si>
  <si>
    <t>Approved By:</t>
  </si>
  <si>
    <t>KM</t>
  </si>
  <si>
    <t>Personal Auto Usage : (Enter " X ")</t>
  </si>
  <si>
    <t>Send check to the following address :</t>
  </si>
  <si>
    <t>Please select from list . . .</t>
  </si>
  <si>
    <t>ExCommittee</t>
  </si>
  <si>
    <t>Region Director</t>
  </si>
  <si>
    <t>IEEE Staff Member</t>
  </si>
  <si>
    <t>Standing Board/Comm. Rep</t>
  </si>
  <si>
    <t>Society Officer</t>
  </si>
  <si>
    <t>Board of Directors</t>
  </si>
  <si>
    <t>Less Charged Directly to IEEE in US$</t>
  </si>
  <si>
    <t>Less Advance from IEEE in US$</t>
  </si>
  <si>
    <t>Mile</t>
  </si>
  <si>
    <t>(5)</t>
  </si>
  <si>
    <t xml:space="preserve"> </t>
  </si>
  <si>
    <t>Mileage Allowance in US$</t>
  </si>
  <si>
    <t>If Other, please describe :</t>
  </si>
  <si>
    <t xml:space="preserve">  </t>
  </si>
  <si>
    <t>Other</t>
  </si>
  <si>
    <t>w/Conversion</t>
  </si>
  <si>
    <t>Total Expenses wo/Mileage Allowance in US $</t>
  </si>
  <si>
    <t xml:space="preserve">Name:     </t>
  </si>
  <si>
    <t xml:space="preserve">Total Expense w/o Mileage Allowance </t>
  </si>
  <si>
    <t>Total Balance due w/Mileage Allowance from(to) IEEEw/conversion</t>
  </si>
  <si>
    <t>Total Balance due w/Mileage Allowance from(to) IEEE in US$</t>
  </si>
  <si>
    <t>on items (1) through (6)</t>
  </si>
  <si>
    <t>Member No.</t>
  </si>
  <si>
    <t>Supplier No.</t>
  </si>
  <si>
    <t>Site:</t>
  </si>
  <si>
    <t>Originator's Name &amp; Signature:</t>
  </si>
  <si>
    <t>Signature</t>
  </si>
  <si>
    <t>Print Name</t>
  </si>
  <si>
    <t>Note:  Receipts are required in accordance with IEEE policy.  Enter daily totals on page 1.</t>
  </si>
  <si>
    <t>Receipts are required in accordance with IEEE policy. Daily amounts are automatically carried over to page 1.</t>
  </si>
  <si>
    <t>(see FOM.6 - BUSINESS EXPENSE REPORTING).</t>
  </si>
  <si>
    <t>Daily expenses are not to exceed $100 USD without written explanation (not to be interpreted as a per diem amount)</t>
  </si>
  <si>
    <t>By signing and submitting this reimbursement request to IEEE, I attest all expenses identified on this expense report have been used solely for</t>
  </si>
  <si>
    <t>the purposes of IEEE business.  I also certify these expenses have not been previously reimbursed by IEEE.</t>
  </si>
  <si>
    <t>Other (5) - complete section below or provide receipt</t>
  </si>
  <si>
    <t>Other (6) - complete section below or provide receipt</t>
  </si>
  <si>
    <r>
      <t xml:space="preserve">Details for expenses classified as </t>
    </r>
    <r>
      <rPr>
        <b/>
        <sz val="8"/>
        <rFont val="Arial"/>
        <family val="2"/>
      </rPr>
      <t>Misc</t>
    </r>
    <r>
      <rPr>
        <sz val="8"/>
        <rFont val="Arial"/>
        <family val="2"/>
      </rPr>
      <t xml:space="preserve"> or </t>
    </r>
    <r>
      <rPr>
        <b/>
        <sz val="8"/>
        <rFont val="Arial"/>
        <family val="2"/>
      </rPr>
      <t>Other</t>
    </r>
    <r>
      <rPr>
        <sz val="8"/>
        <rFont val="Arial"/>
        <family val="2"/>
      </rPr>
      <t xml:space="preserve"> must be provided if $25 or less.  In lieu</t>
    </r>
  </si>
  <si>
    <t>of providing a detailed summary, a receipt may be attached.  Receipts are still required if over $25.</t>
  </si>
  <si>
    <r>
      <t xml:space="preserve">If YES, it is </t>
    </r>
    <r>
      <rPr>
        <b/>
        <i/>
        <u/>
        <sz val="8"/>
        <color rgb="FFFF0000"/>
        <rFont val="Arial"/>
        <family val="2"/>
      </rPr>
      <t>not</t>
    </r>
    <r>
      <rPr>
        <b/>
        <i/>
        <sz val="8"/>
        <color rgb="FFFF0000"/>
        <rFont val="Arial"/>
        <family val="2"/>
      </rPr>
      <t xml:space="preserve"> necessary to provide any banking information.  If NO, please contact iSupplier@ieee.org to initiate the ACH on-boarding process.</t>
    </r>
  </si>
  <si>
    <t>U.S. based Volunteers should not contact iSupplier@ieee.org directly.  Instead, they should contact the appropriate staff admin to request ACH enrollment.</t>
  </si>
  <si>
    <t>**For IEEE Staff Use Only**  If the payee is U.S. based, are they enrolled in iSupplier for electronic reimbursement (ACH)?</t>
  </si>
  <si>
    <t>Mileage Allowance ($0.58/Mile, $0.36/Km) in US$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</si>
</sst>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"/>
    <numFmt numFmtId="165" formatCode="d\-mmm\-yyyy"/>
    <numFmt numFmtId="166" formatCode="[$-409]dd\-mmm\-yy;@"/>
    <numFmt numFmtId="167" formatCode="[$-409]d\-mmm\-yy;@"/>
    <numFmt numFmtId="168" formatCode="[$-409]d\-mmm\-yyyy;@"/>
    <numFmt numFmtId="169" formatCode="dd\-mmmm\-yyyy"/>
  </numFmts>
  <fonts count="1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1"/>
      <name val="Century Gothic"/>
      <family val="2"/>
    </font>
    <font>
      <sz val="7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sz val="8"/>
      <color indexed="10"/>
      <name val="Arial"/>
      <family val="2"/>
    </font>
    <font>
      <i/>
      <sz val="10"/>
      <name val="Arial"/>
      <family val="2"/>
    </font>
    <font>
      <sz val="8"/>
      <color rgb="FF000000"/>
      <name val="Segoe UI"/>
      <family val="2"/>
    </font>
    <font>
      <b/>
      <i/>
      <sz val="8"/>
      <color rgb="FFFF0000"/>
      <name val="Arial"/>
      <family val="2"/>
    </font>
    <font>
      <b/>
      <sz val="10"/>
      <name val="Arial"/>
      <family val="2"/>
    </font>
    <font>
      <b/>
      <i/>
      <u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84">
    <xf numFmtId="0" fontId="0" fillId="0" borderId="0" xfId="0"/>
    <xf numFmtId="2" fontId="0" fillId="0" borderId="1" xfId="0" applyNumberFormat="1" applyBorder="1" applyProtection="1">
      <protection locked="0"/>
    </xf>
    <xf numFmtId="0" fontId="0" fillId="0" borderId="0" xfId="0" applyProtection="1"/>
    <xf numFmtId="0" fontId="0" fillId="0" borderId="1" xfId="0" applyBorder="1" applyProtection="1"/>
    <xf numFmtId="0" fontId="0" fillId="0" borderId="0" xfId="0" applyAlignment="1" applyProtection="1">
      <alignment horizontal="center"/>
    </xf>
    <xf numFmtId="0" fontId="0" fillId="0" borderId="0" xfId="0" applyBorder="1" applyProtection="1"/>
    <xf numFmtId="165" fontId="0" fillId="0" borderId="0" xfId="0" applyNumberFormat="1" applyBorder="1" applyProtection="1"/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2" fontId="1" fillId="0" borderId="6" xfId="0" applyNumberFormat="1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Continuous" vertical="center"/>
      <protection hidden="1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/>
    <xf numFmtId="0" fontId="1" fillId="0" borderId="9" xfId="0" applyFont="1" applyBorder="1" applyAlignment="1" applyProtection="1"/>
    <xf numFmtId="49" fontId="0" fillId="0" borderId="0" xfId="0" applyNumberFormat="1" applyBorder="1" applyProtection="1"/>
    <xf numFmtId="0" fontId="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1" fillId="0" borderId="0" xfId="0" applyFont="1" applyBorder="1" applyProtection="1"/>
    <xf numFmtId="2" fontId="0" fillId="0" borderId="0" xfId="0" applyNumberFormat="1" applyBorder="1" applyProtection="1"/>
    <xf numFmtId="0" fontId="1" fillId="0" borderId="0" xfId="0" applyFont="1" applyProtection="1"/>
    <xf numFmtId="0" fontId="1" fillId="0" borderId="1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1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7" fillId="0" borderId="0" xfId="0" applyFont="1"/>
    <xf numFmtId="0" fontId="1" fillId="0" borderId="1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</xf>
    <xf numFmtId="0" fontId="1" fillId="0" borderId="15" xfId="0" applyFont="1" applyBorder="1" applyAlignment="1" applyProtection="1">
      <alignment vertical="center"/>
    </xf>
    <xf numFmtId="0" fontId="1" fillId="0" borderId="15" xfId="0" applyFont="1" applyBorder="1" applyAlignment="1" applyProtection="1">
      <alignment horizontal="right" vertical="center"/>
    </xf>
    <xf numFmtId="2" fontId="1" fillId="0" borderId="16" xfId="0" applyNumberFormat="1" applyFont="1" applyBorder="1" applyAlignment="1" applyProtection="1">
      <alignment vertical="center"/>
      <protection hidden="1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" fontId="1" fillId="0" borderId="6" xfId="0" applyNumberFormat="1" applyFont="1" applyBorder="1" applyAlignment="1" applyProtection="1">
      <alignment vertical="center"/>
      <protection locked="0"/>
    </xf>
    <xf numFmtId="4" fontId="9" fillId="0" borderId="17" xfId="0" applyNumberFormat="1" applyFont="1" applyBorder="1" applyAlignment="1" applyProtection="1">
      <alignment vertical="center"/>
    </xf>
    <xf numFmtId="0" fontId="0" fillId="0" borderId="9" xfId="0" applyBorder="1" applyAlignment="1" applyProtection="1"/>
    <xf numFmtId="14" fontId="1" fillId="0" borderId="0" xfId="0" applyNumberFormat="1" applyFont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0" fillId="0" borderId="18" xfId="0" applyBorder="1" applyProtection="1">
      <protection locked="0"/>
    </xf>
    <xf numFmtId="0" fontId="0" fillId="0" borderId="9" xfId="0" applyBorder="1" applyProtection="1">
      <protection locked="0"/>
    </xf>
    <xf numFmtId="0" fontId="4" fillId="0" borderId="0" xfId="0" applyFont="1" applyAlignment="1" applyProtection="1">
      <alignment horizontal="centerContinuous"/>
    </xf>
    <xf numFmtId="0" fontId="1" fillId="0" borderId="1" xfId="0" applyFont="1" applyBorder="1" applyAlignment="1" applyProtection="1">
      <alignment horizontal="left"/>
    </xf>
    <xf numFmtId="0" fontId="1" fillId="0" borderId="1" xfId="0" applyFont="1" applyBorder="1" applyAlignment="1" applyProtection="1"/>
    <xf numFmtId="0" fontId="1" fillId="0" borderId="18" xfId="0" applyFont="1" applyBorder="1" applyProtection="1"/>
    <xf numFmtId="0" fontId="1" fillId="0" borderId="9" xfId="0" applyFont="1" applyBorder="1" applyProtection="1"/>
    <xf numFmtId="0" fontId="1" fillId="0" borderId="19" xfId="0" applyFont="1" applyBorder="1" applyProtection="1"/>
    <xf numFmtId="0" fontId="1" fillId="0" borderId="12" xfId="0" applyFont="1" applyBorder="1" applyProtection="1"/>
    <xf numFmtId="15" fontId="1" fillId="0" borderId="12" xfId="0" applyNumberFormat="1" applyFont="1" applyBorder="1" applyProtection="1"/>
    <xf numFmtId="0" fontId="1" fillId="0" borderId="20" xfId="0" applyFont="1" applyBorder="1" applyProtection="1"/>
    <xf numFmtId="0" fontId="1" fillId="0" borderId="21" xfId="0" applyFont="1" applyBorder="1" applyProtection="1"/>
    <xf numFmtId="0" fontId="1" fillId="0" borderId="22" xfId="0" applyFont="1" applyBorder="1" applyProtection="1"/>
    <xf numFmtId="0" fontId="1" fillId="0" borderId="23" xfId="0" applyFont="1" applyBorder="1" applyProtection="1"/>
    <xf numFmtId="0" fontId="1" fillId="0" borderId="2" xfId="0" applyFont="1" applyBorder="1" applyProtection="1"/>
    <xf numFmtId="0" fontId="1" fillId="0" borderId="3" xfId="0" applyFont="1" applyBorder="1" applyProtection="1"/>
    <xf numFmtId="2" fontId="1" fillId="0" borderId="24" xfId="0" applyNumberFormat="1" applyFont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0" borderId="18" xfId="0" applyFont="1" applyBorder="1" applyAlignment="1" applyProtection="1">
      <alignment vertical="center"/>
    </xf>
    <xf numFmtId="0" fontId="1" fillId="0" borderId="19" xfId="0" applyFont="1" applyBorder="1" applyAlignment="1" applyProtection="1">
      <alignment vertical="center"/>
    </xf>
    <xf numFmtId="0" fontId="1" fillId="2" borderId="25" xfId="0" applyFont="1" applyFill="1" applyBorder="1" applyAlignment="1" applyProtection="1">
      <alignment horizontal="left" vertical="center"/>
    </xf>
    <xf numFmtId="2" fontId="1" fillId="2" borderId="26" xfId="0" applyNumberFormat="1" applyFont="1" applyFill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49" fontId="1" fillId="0" borderId="7" xfId="0" applyNumberFormat="1" applyFont="1" applyBorder="1" applyAlignment="1" applyProtection="1">
      <alignment vertical="center"/>
    </xf>
    <xf numFmtId="2" fontId="1" fillId="2" borderId="17" xfId="0" applyNumberFormat="1" applyFont="1" applyFill="1" applyBorder="1" applyAlignment="1" applyProtection="1">
      <alignment vertical="center"/>
    </xf>
    <xf numFmtId="2" fontId="1" fillId="0" borderId="17" xfId="0" applyNumberFormat="1" applyFont="1" applyBorder="1" applyAlignment="1" applyProtection="1">
      <alignment vertical="center"/>
    </xf>
    <xf numFmtId="0" fontId="1" fillId="3" borderId="27" xfId="0" applyFont="1" applyFill="1" applyBorder="1" applyAlignment="1" applyProtection="1">
      <alignment vertical="center"/>
    </xf>
    <xf numFmtId="0" fontId="1" fillId="3" borderId="28" xfId="0" applyFont="1" applyFill="1" applyBorder="1" applyAlignment="1" applyProtection="1">
      <alignment vertical="center"/>
    </xf>
    <xf numFmtId="0" fontId="1" fillId="3" borderId="28" xfId="0" applyFont="1" applyFill="1" applyBorder="1" applyAlignment="1" applyProtection="1">
      <alignment horizontal="centerContinuous" vertical="center"/>
    </xf>
    <xf numFmtId="0" fontId="1" fillId="3" borderId="29" xfId="0" applyFont="1" applyFill="1" applyBorder="1" applyAlignment="1" applyProtection="1">
      <alignment vertical="center"/>
    </xf>
    <xf numFmtId="2" fontId="1" fillId="0" borderId="24" xfId="0" applyNumberFormat="1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vertical="center"/>
      <protection locked="0"/>
    </xf>
    <xf numFmtId="0" fontId="1" fillId="0" borderId="8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31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32" xfId="0" applyFont="1" applyBorder="1" applyProtection="1">
      <protection locked="0"/>
    </xf>
    <xf numFmtId="0" fontId="1" fillId="0" borderId="33" xfId="0" applyFont="1" applyBorder="1" applyProtection="1">
      <protection locked="0"/>
    </xf>
    <xf numFmtId="0" fontId="1" fillId="0" borderId="34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9" xfId="0" applyFont="1" applyBorder="1" applyProtection="1">
      <protection locked="0"/>
    </xf>
    <xf numFmtId="0" fontId="1" fillId="0" borderId="0" xfId="0" applyFont="1" applyProtection="1">
      <protection locked="0"/>
    </xf>
    <xf numFmtId="2" fontId="1" fillId="0" borderId="31" xfId="0" applyNumberFormat="1" applyFont="1" applyBorder="1" applyAlignment="1" applyProtection="1">
      <alignment vertical="center"/>
      <protection locked="0"/>
    </xf>
    <xf numFmtId="164" fontId="1" fillId="2" borderId="24" xfId="0" applyNumberFormat="1" applyFont="1" applyFill="1" applyBorder="1" applyAlignment="1" applyProtection="1">
      <alignment vertical="center"/>
      <protection locked="0"/>
    </xf>
    <xf numFmtId="2" fontId="1" fillId="0" borderId="35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/>
    <xf numFmtId="0" fontId="0" fillId="0" borderId="9" xfId="0" applyBorder="1" applyAlignment="1" applyProtection="1">
      <alignment vertical="center"/>
    </xf>
    <xf numFmtId="0" fontId="11" fillId="0" borderId="0" xfId="0" applyFont="1" applyAlignment="1" applyProtection="1">
      <alignment horizontal="center"/>
    </xf>
    <xf numFmtId="169" fontId="0" fillId="0" borderId="1" xfId="0" applyNumberFormat="1" applyBorder="1" applyAlignment="1" applyProtection="1">
      <alignment horizontal="left"/>
    </xf>
    <xf numFmtId="0" fontId="0" fillId="0" borderId="31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2" fontId="1" fillId="0" borderId="36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Continuous" vertical="center"/>
    </xf>
    <xf numFmtId="0" fontId="1" fillId="0" borderId="37" xfId="0" applyFont="1" applyBorder="1" applyAlignment="1" applyProtection="1">
      <alignment horizontal="center"/>
    </xf>
    <xf numFmtId="0" fontId="1" fillId="0" borderId="38" xfId="0" applyFont="1" applyBorder="1" applyAlignment="1" applyProtection="1">
      <alignment horizontal="center"/>
    </xf>
    <xf numFmtId="0" fontId="1" fillId="0" borderId="39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3" fillId="0" borderId="40" xfId="0" applyFont="1" applyBorder="1" applyAlignment="1" applyProtection="1">
      <alignment vertical="center"/>
    </xf>
    <xf numFmtId="0" fontId="1" fillId="0" borderId="41" xfId="0" applyFont="1" applyBorder="1" applyAlignment="1" applyProtection="1">
      <alignment vertical="center"/>
    </xf>
    <xf numFmtId="2" fontId="1" fillId="0" borderId="42" xfId="0" applyNumberFormat="1" applyFont="1" applyBorder="1" applyAlignment="1" applyProtection="1">
      <alignment vertical="center"/>
    </xf>
    <xf numFmtId="2" fontId="1" fillId="0" borderId="43" xfId="0" applyNumberFormat="1" applyFont="1" applyBorder="1" applyAlignment="1" applyProtection="1">
      <alignment vertical="center"/>
    </xf>
    <xf numFmtId="0" fontId="13" fillId="0" borderId="5" xfId="0" applyFont="1" applyBorder="1" applyAlignment="1" applyProtection="1">
      <alignment horizontal="left" vertical="center"/>
      <protection hidden="1"/>
    </xf>
    <xf numFmtId="0" fontId="1" fillId="0" borderId="15" xfId="0" applyFont="1" applyBorder="1" applyProtection="1"/>
    <xf numFmtId="0" fontId="1" fillId="0" borderId="44" xfId="0" applyFont="1" applyBorder="1" applyProtection="1"/>
    <xf numFmtId="49" fontId="1" fillId="0" borderId="45" xfId="0" applyNumberFormat="1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</xf>
    <xf numFmtId="167" fontId="8" fillId="0" borderId="47" xfId="0" applyNumberFormat="1" applyFont="1" applyBorder="1" applyAlignment="1" applyProtection="1">
      <alignment horizontal="center"/>
      <protection locked="0"/>
    </xf>
    <xf numFmtId="168" fontId="0" fillId="0" borderId="1" xfId="0" applyNumberFormat="1" applyBorder="1" applyProtection="1">
      <protection locked="0"/>
    </xf>
    <xf numFmtId="0" fontId="3" fillId="0" borderId="1" xfId="0" applyFont="1" applyBorder="1" applyAlignment="1" applyProtection="1"/>
    <xf numFmtId="0" fontId="3" fillId="0" borderId="1" xfId="0" applyFont="1" applyBorder="1" applyProtection="1"/>
    <xf numFmtId="2" fontId="1" fillId="0" borderId="6" xfId="0" applyNumberFormat="1" applyFont="1" applyBorder="1" applyAlignment="1" applyProtection="1">
      <alignment vertical="center"/>
    </xf>
    <xf numFmtId="0" fontId="1" fillId="0" borderId="7" xfId="0" applyFont="1" applyBorder="1" applyAlignment="1" applyProtection="1">
      <alignment horizontal="centerContinuous" vertical="center"/>
    </xf>
    <xf numFmtId="0" fontId="14" fillId="0" borderId="0" xfId="0" applyFont="1" applyFill="1" applyProtection="1"/>
    <xf numFmtId="0" fontId="0" fillId="0" borderId="0" xfId="0" applyFill="1" applyProtection="1"/>
    <xf numFmtId="0" fontId="0" fillId="0" borderId="0" xfId="0" applyFill="1" applyBorder="1" applyProtection="1"/>
    <xf numFmtId="168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7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18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vertical="center"/>
    </xf>
    <xf numFmtId="2" fontId="9" fillId="0" borderId="1" xfId="0" applyNumberFormat="1" applyFon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0" xfId="0" applyFill="1" applyProtection="1">
      <protection locked="0"/>
    </xf>
    <xf numFmtId="168" fontId="9" fillId="0" borderId="1" xfId="0" applyNumberFormat="1" applyFont="1" applyBorder="1" applyProtection="1">
      <protection locked="0"/>
    </xf>
    <xf numFmtId="0" fontId="1" fillId="0" borderId="33" xfId="0" applyFont="1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16" fillId="0" borderId="49" xfId="0" applyFont="1" applyBorder="1" applyAlignment="1" applyProtection="1">
      <protection locked="0"/>
    </xf>
    <xf numFmtId="0" fontId="17" fillId="0" borderId="50" xfId="0" applyFont="1" applyBorder="1" applyAlignment="1"/>
    <xf numFmtId="0" fontId="17" fillId="0" borderId="51" xfId="0" applyFont="1" applyBorder="1" applyAlignment="1"/>
    <xf numFmtId="0" fontId="16" fillId="0" borderId="52" xfId="0" applyFont="1" applyFill="1" applyBorder="1" applyAlignment="1" applyProtection="1">
      <protection locked="0"/>
    </xf>
    <xf numFmtId="0" fontId="0" fillId="0" borderId="11" xfId="0" applyFill="1" applyBorder="1" applyAlignment="1"/>
    <xf numFmtId="0" fontId="0" fillId="0" borderId="53" xfId="0" applyFill="1" applyBorder="1" applyAlignment="1"/>
    <xf numFmtId="169" fontId="9" fillId="0" borderId="1" xfId="0" applyNumberFormat="1" applyFont="1" applyBorder="1" applyAlignment="1" applyProtection="1">
      <alignment horizontal="left"/>
      <protection locked="0"/>
    </xf>
    <xf numFmtId="169" fontId="0" fillId="0" borderId="31" xfId="0" applyNumberFormat="1" applyBorder="1" applyAlignment="1" applyProtection="1">
      <alignment horizontal="left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49" fontId="1" fillId="0" borderId="9" xfId="0" applyNumberFormat="1" applyFont="1" applyBorder="1" applyAlignment="1" applyProtection="1">
      <alignment horizontal="left" vertical="center"/>
      <protection locked="0"/>
    </xf>
    <xf numFmtId="49" fontId="1" fillId="0" borderId="40" xfId="0" applyNumberFormat="1" applyFont="1" applyBorder="1" applyAlignment="1" applyProtection="1">
      <alignment horizontal="left" vertical="center"/>
      <protection locked="0"/>
    </xf>
    <xf numFmtId="49" fontId="1" fillId="0" borderId="41" xfId="0" applyNumberFormat="1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protection locked="0"/>
    </xf>
    <xf numFmtId="0" fontId="1" fillId="0" borderId="18" xfId="0" applyFont="1" applyBorder="1" applyAlignment="1" applyProtection="1">
      <alignment horizontal="left" vertical="center"/>
    </xf>
    <xf numFmtId="0" fontId="0" fillId="0" borderId="9" xfId="0" applyBorder="1" applyAlignment="1" applyProtection="1">
      <alignment vertical="center"/>
    </xf>
    <xf numFmtId="0" fontId="0" fillId="0" borderId="48" xfId="0" applyBorder="1" applyAlignment="1" applyProtection="1">
      <alignment vertical="center"/>
    </xf>
    <xf numFmtId="0" fontId="1" fillId="0" borderId="9" xfId="0" applyFont="1" applyBorder="1" applyAlignment="1" applyProtection="1"/>
    <xf numFmtId="0" fontId="0" fillId="0" borderId="9" xfId="0" applyBorder="1" applyAlignment="1" applyProtection="1"/>
    <xf numFmtId="0" fontId="1" fillId="0" borderId="14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44" xfId="0" applyFont="1" applyBorder="1" applyProtection="1"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/>
    </xf>
    <xf numFmtId="0" fontId="9" fillId="0" borderId="9" xfId="0" applyFont="1" applyBorder="1" applyAlignment="1" applyProtection="1">
      <alignment horizontal="left"/>
    </xf>
    <xf numFmtId="0" fontId="0" fillId="0" borderId="9" xfId="0" applyBorder="1" applyAlignment="1">
      <alignment horizontal="left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6" fillId="0" borderId="54" xfId="0" applyFont="1" applyBorder="1" applyAlignment="1" applyProtection="1">
      <protection locked="0"/>
    </xf>
    <xf numFmtId="0" fontId="0" fillId="0" borderId="0" xfId="0" applyBorder="1" applyAlignment="1"/>
    <xf numFmtId="0" fontId="0" fillId="0" borderId="55" xfId="0" applyBorder="1" applyAlignment="1"/>
    <xf numFmtId="169" fontId="0" fillId="0" borderId="1" xfId="0" applyNumberFormat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/>
    <xf numFmtId="166" fontId="10" fillId="0" borderId="9" xfId="0" applyNumberFormat="1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169" fontId="0" fillId="0" borderId="1" xfId="0" applyNumberForma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protection locked="0"/>
    </xf>
    <xf numFmtId="0" fontId="1" fillId="0" borderId="18" xfId="0" applyFont="1" applyBorder="1" applyAlignment="1" applyProtection="1">
      <alignment vertical="center"/>
    </xf>
    <xf numFmtId="0" fontId="1" fillId="2" borderId="18" xfId="0" applyFont="1" applyFill="1" applyBorder="1" applyAlignment="1" applyProtection="1">
      <alignment horizontal="left" vertical="center"/>
    </xf>
    <xf numFmtId="0" fontId="1" fillId="0" borderId="33" xfId="0" applyFont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476250</xdr:colOff>
          <xdr:row>10</xdr:row>
          <xdr:rowOff>152400</xdr:rowOff>
        </xdr:from>
        <xdr:to>
          <xdr:col>13</xdr:col>
          <xdr:colOff>600075</xdr:colOff>
          <xdr:row>12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10</xdr:row>
          <xdr:rowOff>152400</xdr:rowOff>
        </xdr:from>
        <xdr:to>
          <xdr:col>14</xdr:col>
          <xdr:colOff>323850</xdr:colOff>
          <xdr:row>12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/>
  </sheetViews>
  <sheetFormatPr defaultRowHeight="12.75" x14ac:dyDescent="0.2"/>
  <cols>
    <col min="1" max="1" width="36.7109375" customWidth="1"/>
  </cols>
  <sheetData>
    <row r="1" spans="1:1" ht="16.5" x14ac:dyDescent="0.3">
      <c r="A1" s="31" t="s">
        <v>48</v>
      </c>
    </row>
    <row r="2" spans="1:1" ht="16.5" x14ac:dyDescent="0.3">
      <c r="A2" s="31" t="s">
        <v>54</v>
      </c>
    </row>
    <row r="3" spans="1:1" ht="16.5" x14ac:dyDescent="0.3">
      <c r="A3" s="31" t="s">
        <v>49</v>
      </c>
    </row>
    <row r="4" spans="1:1" ht="16.5" x14ac:dyDescent="0.3">
      <c r="A4" s="31" t="s">
        <v>50</v>
      </c>
    </row>
    <row r="5" spans="1:1" ht="16.5" x14ac:dyDescent="0.3">
      <c r="A5" s="31" t="s">
        <v>51</v>
      </c>
    </row>
    <row r="6" spans="1:1" ht="16.5" x14ac:dyDescent="0.3">
      <c r="A6" s="31" t="s">
        <v>52</v>
      </c>
    </row>
    <row r="7" spans="1:1" ht="16.5" x14ac:dyDescent="0.3">
      <c r="A7" s="31" t="s">
        <v>53</v>
      </c>
    </row>
    <row r="8" spans="1:1" ht="16.5" x14ac:dyDescent="0.3">
      <c r="A8" s="31" t="s">
        <v>63</v>
      </c>
    </row>
    <row r="9" spans="1:1" ht="16.5" x14ac:dyDescent="0.3">
      <c r="A9" s="31"/>
    </row>
    <row r="10" spans="1:1" ht="16.5" x14ac:dyDescent="0.3">
      <c r="A10" s="31"/>
    </row>
    <row r="11" spans="1:1" ht="16.5" x14ac:dyDescent="0.3">
      <c r="A11" s="31"/>
    </row>
    <row r="12" spans="1:1" ht="16.5" x14ac:dyDescent="0.3">
      <c r="A12" s="31"/>
    </row>
    <row r="13" spans="1:1" ht="16.5" x14ac:dyDescent="0.3">
      <c r="A13" s="31"/>
    </row>
    <row r="14" spans="1:1" ht="16.5" x14ac:dyDescent="0.3">
      <c r="A14" s="31"/>
    </row>
    <row r="15" spans="1:1" ht="16.5" x14ac:dyDescent="0.3">
      <c r="A15" s="31"/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Y69"/>
  <sheetViews>
    <sheetView showGridLines="0" tabSelected="1" defaultGridColor="0" colorId="55" zoomScale="120" zoomScaleNormal="120" workbookViewId="0"/>
  </sheetViews>
  <sheetFormatPr defaultColWidth="8.85546875" defaultRowHeight="12.75" x14ac:dyDescent="0.2"/>
  <cols>
    <col min="1" max="2" width="10.7109375" style="2" customWidth="1"/>
    <col min="3" max="3" width="9" style="2" customWidth="1"/>
    <col min="4" max="4" width="0.5703125" style="2" hidden="1" customWidth="1"/>
    <col min="5" max="6" width="3.85546875" style="2" customWidth="1"/>
    <col min="7" max="8" width="8.140625" style="2" customWidth="1"/>
    <col min="9" max="9" width="8" style="2" customWidth="1"/>
    <col min="10" max="10" width="8.140625" style="2" customWidth="1"/>
    <col min="11" max="12" width="7.85546875" style="2" customWidth="1"/>
    <col min="13" max="13" width="10.28515625" style="2" customWidth="1"/>
    <col min="14" max="14" width="11.28515625" style="2" customWidth="1"/>
    <col min="15" max="15" width="9.7109375" style="2" customWidth="1"/>
    <col min="16" max="16" width="7.7109375" style="2" customWidth="1"/>
    <col min="17" max="17" width="15.7109375" style="2" customWidth="1"/>
    <col min="18" max="18" width="2.7109375" style="2" customWidth="1"/>
    <col min="19" max="19" width="15.7109375" style="2" customWidth="1"/>
    <col min="20" max="20" width="2.7109375" style="2" customWidth="1"/>
    <col min="21" max="21" width="15.7109375" style="2" customWidth="1"/>
    <col min="22" max="22" width="2.7109375" style="2" customWidth="1"/>
    <col min="23" max="23" width="15.7109375" style="2" customWidth="1"/>
    <col min="24" max="24" width="2.7109375" style="2" customWidth="1"/>
    <col min="25" max="25" width="15.7109375" style="2" customWidth="1"/>
    <col min="26" max="26" width="8.85546875" style="2" customWidth="1"/>
    <col min="27" max="16384" width="8.85546875" style="2"/>
  </cols>
  <sheetData>
    <row r="1" spans="1:25" ht="15.75" x14ac:dyDescent="0.25">
      <c r="A1" s="20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Q1" s="3" t="str">
        <f>A7</f>
        <v xml:space="preserve">Name:     </v>
      </c>
      <c r="R1" s="174">
        <f>Name</f>
        <v>0</v>
      </c>
      <c r="S1" s="174"/>
      <c r="T1" s="94"/>
      <c r="U1" s="3" t="s">
        <v>1</v>
      </c>
      <c r="V1" s="3"/>
      <c r="W1" s="172" t="str">
        <f>PeriodEndDate</f>
        <v xml:space="preserve"> </v>
      </c>
      <c r="X1" s="173"/>
      <c r="Y1" s="173"/>
    </row>
    <row r="2" spans="1:25" ht="9.9499999999999993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Q2" s="5"/>
      <c r="R2" s="5"/>
      <c r="S2" s="19"/>
      <c r="W2" s="5"/>
      <c r="X2" s="5"/>
      <c r="Y2" s="6"/>
    </row>
    <row r="3" spans="1:25" ht="15.75" x14ac:dyDescent="0.25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25" ht="9.9499999999999993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25" ht="18" x14ac:dyDescent="0.25">
      <c r="A5" s="101">
        <v>2019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U5" s="20" t="s">
        <v>3</v>
      </c>
    </row>
    <row r="6" spans="1:25" ht="15.75" x14ac:dyDescent="0.2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U6" s="20"/>
    </row>
    <row r="7" spans="1:25" x14ac:dyDescent="0.2">
      <c r="A7" s="48" t="s">
        <v>66</v>
      </c>
      <c r="B7" s="176"/>
      <c r="C7" s="176"/>
      <c r="D7" s="176"/>
      <c r="E7" s="176"/>
      <c r="F7" s="176"/>
      <c r="G7" s="176"/>
      <c r="H7" s="176"/>
      <c r="I7" s="24"/>
      <c r="J7" s="17" t="s">
        <v>1</v>
      </c>
      <c r="K7" s="49"/>
      <c r="L7" s="147" t="s">
        <v>59</v>
      </c>
      <c r="M7" s="177"/>
      <c r="N7" s="177"/>
      <c r="O7" s="97"/>
      <c r="P7" s="5"/>
    </row>
    <row r="8" spans="1:25" x14ac:dyDescent="0.2">
      <c r="A8" s="163" t="s">
        <v>47</v>
      </c>
      <c r="B8" s="164"/>
      <c r="C8" s="165"/>
      <c r="D8" s="165"/>
      <c r="E8" s="165"/>
      <c r="F8" s="139"/>
      <c r="G8" s="153"/>
      <c r="H8" s="153"/>
      <c r="I8" s="24"/>
      <c r="J8" s="157" t="s">
        <v>4</v>
      </c>
      <c r="K8" s="158"/>
      <c r="L8" s="175" t="s">
        <v>63</v>
      </c>
      <c r="M8" s="175"/>
      <c r="N8" s="175"/>
      <c r="O8" s="175"/>
      <c r="P8" s="5"/>
    </row>
    <row r="9" spans="1:25" x14ac:dyDescent="0.2">
      <c r="A9" s="139"/>
      <c r="B9" s="140"/>
      <c r="C9" s="140"/>
      <c r="D9" s="140"/>
      <c r="E9" s="140"/>
      <c r="F9" s="140"/>
      <c r="G9" s="140"/>
      <c r="H9" s="140"/>
      <c r="I9" s="24"/>
      <c r="J9" s="18" t="s">
        <v>61</v>
      </c>
      <c r="K9" s="40"/>
      <c r="L9" s="40"/>
      <c r="M9" s="140"/>
      <c r="N9" s="140"/>
      <c r="O9" s="140"/>
      <c r="P9" s="5"/>
      <c r="U9" s="2" t="s">
        <v>5</v>
      </c>
    </row>
    <row r="10" spans="1:25" x14ac:dyDescent="0.2">
      <c r="A10" s="179"/>
      <c r="B10" s="179"/>
      <c r="C10" s="179"/>
      <c r="D10" s="179"/>
      <c r="E10" s="179"/>
      <c r="F10" s="179"/>
      <c r="G10" s="179"/>
      <c r="H10" s="179"/>
      <c r="I10" s="24"/>
      <c r="J10" s="139"/>
      <c r="K10" s="140"/>
      <c r="L10" s="140"/>
      <c r="M10" s="140"/>
      <c r="N10" s="140"/>
      <c r="O10" s="140"/>
      <c r="P10" s="5"/>
      <c r="U10" s="21" t="s">
        <v>77</v>
      </c>
    </row>
    <row r="11" spans="1:25" ht="13.5" thickBot="1" x14ac:dyDescent="0.25">
      <c r="A11" s="182"/>
      <c r="B11" s="182"/>
      <c r="C11" s="182"/>
      <c r="D11" s="182"/>
      <c r="E11" s="182"/>
      <c r="F11" s="182"/>
      <c r="G11" s="182"/>
      <c r="H11" s="182"/>
      <c r="I11" s="24"/>
      <c r="J11" s="24"/>
      <c r="K11" s="24"/>
      <c r="L11" s="24"/>
      <c r="M11" s="24"/>
      <c r="N11" s="24"/>
      <c r="O11" s="24"/>
      <c r="P11" s="5"/>
    </row>
    <row r="12" spans="1:25" x14ac:dyDescent="0.2">
      <c r="A12" s="141" t="s">
        <v>89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3"/>
      <c r="P12" s="5"/>
    </row>
    <row r="13" spans="1:25" x14ac:dyDescent="0.2">
      <c r="A13" s="169" t="s">
        <v>87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1"/>
      <c r="P13" s="5"/>
      <c r="Q13" s="4" t="s">
        <v>6</v>
      </c>
      <c r="S13" s="4" t="s">
        <v>7</v>
      </c>
      <c r="W13" s="21" t="s">
        <v>8</v>
      </c>
    </row>
    <row r="14" spans="1:25" ht="13.5" thickBot="1" x14ac:dyDescent="0.25">
      <c r="A14" s="144" t="s">
        <v>88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6"/>
      <c r="P14" s="5"/>
      <c r="Q14" s="116"/>
      <c r="S14" s="1"/>
      <c r="U14" s="176"/>
      <c r="V14" s="176"/>
      <c r="W14" s="176"/>
      <c r="X14" s="176"/>
      <c r="Y14" s="176"/>
    </row>
    <row r="15" spans="1:25" x14ac:dyDescent="0.2">
      <c r="C15" s="2" t="s">
        <v>59</v>
      </c>
      <c r="G15" s="17"/>
      <c r="H15" s="17"/>
      <c r="I15" s="24"/>
      <c r="J15" s="24"/>
      <c r="K15" s="24"/>
      <c r="L15" s="24"/>
      <c r="M15" s="24"/>
      <c r="N15" s="24"/>
      <c r="O15" s="24"/>
      <c r="P15" s="5"/>
      <c r="Q15" s="116"/>
      <c r="S15" s="130" t="s">
        <v>59</v>
      </c>
      <c r="U15" s="153" t="s">
        <v>59</v>
      </c>
      <c r="V15" s="140"/>
      <c r="W15" s="140"/>
      <c r="X15" s="140"/>
      <c r="Y15" s="140"/>
    </row>
    <row r="16" spans="1:25" ht="12.75" customHeight="1" x14ac:dyDescent="0.2">
      <c r="A16" s="117" t="s">
        <v>71</v>
      </c>
      <c r="B16" s="168"/>
      <c r="C16" s="168"/>
      <c r="D16" s="168"/>
      <c r="E16" s="168"/>
      <c r="F16" s="24"/>
      <c r="G16" s="50"/>
      <c r="H16" s="51" t="s">
        <v>9</v>
      </c>
      <c r="I16" s="51"/>
      <c r="J16" s="51"/>
      <c r="K16" s="51"/>
      <c r="L16" s="51"/>
      <c r="M16" s="51"/>
      <c r="N16" s="51"/>
      <c r="O16" s="52"/>
      <c r="P16" s="5"/>
      <c r="Q16" s="116" t="s">
        <v>59</v>
      </c>
      <c r="S16" s="1" t="s">
        <v>59</v>
      </c>
      <c r="U16" s="140" t="s">
        <v>59</v>
      </c>
      <c r="V16" s="140"/>
      <c r="W16" s="140"/>
      <c r="X16" s="140"/>
      <c r="Y16" s="140"/>
    </row>
    <row r="17" spans="1:25" x14ac:dyDescent="0.2">
      <c r="A17" s="24"/>
      <c r="B17" s="24"/>
      <c r="C17" s="24"/>
      <c r="D17" s="24"/>
      <c r="E17" s="24"/>
      <c r="F17" s="24"/>
      <c r="G17" s="80"/>
      <c r="H17" s="81"/>
      <c r="I17" s="81"/>
      <c r="J17" s="81"/>
      <c r="K17" s="81"/>
      <c r="L17" s="81"/>
      <c r="M17" s="81"/>
      <c r="N17" s="81"/>
      <c r="O17" s="82"/>
      <c r="P17" s="5"/>
      <c r="Q17" s="116" t="s">
        <v>59</v>
      </c>
      <c r="S17" s="1" t="s">
        <v>59</v>
      </c>
      <c r="U17" s="140" t="s">
        <v>59</v>
      </c>
      <c r="V17" s="140"/>
      <c r="W17" s="140"/>
      <c r="X17" s="140"/>
      <c r="Y17" s="140"/>
    </row>
    <row r="18" spans="1:25" x14ac:dyDescent="0.2">
      <c r="A18" s="117" t="s">
        <v>72</v>
      </c>
      <c r="B18" s="168"/>
      <c r="C18" s="168"/>
      <c r="D18" s="168"/>
      <c r="E18" s="168"/>
      <c r="F18" s="24"/>
      <c r="G18" s="53"/>
      <c r="H18" s="80" t="s">
        <v>59</v>
      </c>
      <c r="I18" s="81"/>
      <c r="J18" s="81"/>
      <c r="K18" s="81"/>
      <c r="L18" s="81"/>
      <c r="M18" s="81"/>
      <c r="N18" s="81"/>
      <c r="O18" s="82"/>
      <c r="P18" s="5"/>
      <c r="Q18" s="116" t="s">
        <v>59</v>
      </c>
      <c r="S18" s="1" t="s">
        <v>59</v>
      </c>
      <c r="U18" s="140" t="s">
        <v>59</v>
      </c>
      <c r="V18" s="140"/>
      <c r="W18" s="140"/>
      <c r="X18" s="140"/>
      <c r="Y18" s="140"/>
    </row>
    <row r="19" spans="1:25" x14ac:dyDescent="0.2">
      <c r="A19" s="24"/>
      <c r="B19" s="24"/>
      <c r="C19" s="24"/>
      <c r="D19" s="24"/>
      <c r="E19" s="24"/>
      <c r="F19" s="24"/>
      <c r="G19" s="53"/>
      <c r="H19" s="53"/>
      <c r="I19" s="80" t="s">
        <v>59</v>
      </c>
      <c r="J19" s="83"/>
      <c r="K19" s="83"/>
      <c r="L19" s="83"/>
      <c r="M19" s="83"/>
      <c r="N19" s="83"/>
      <c r="O19" s="84"/>
      <c r="P19" s="5"/>
      <c r="Q19" s="116" t="s">
        <v>59</v>
      </c>
      <c r="S19" s="1" t="s">
        <v>59</v>
      </c>
      <c r="U19" s="140" t="s">
        <v>59</v>
      </c>
      <c r="V19" s="140"/>
      <c r="W19" s="140"/>
      <c r="X19" s="140"/>
      <c r="Y19" s="140"/>
    </row>
    <row r="20" spans="1:25" x14ac:dyDescent="0.2">
      <c r="A20" s="118" t="s">
        <v>73</v>
      </c>
      <c r="B20" s="168"/>
      <c r="C20" s="168"/>
      <c r="D20" s="168"/>
      <c r="E20" s="168"/>
      <c r="F20" s="24"/>
      <c r="G20" s="53"/>
      <c r="H20" s="53"/>
      <c r="I20" s="53"/>
      <c r="J20" s="85" t="s">
        <v>59</v>
      </c>
      <c r="K20" s="86"/>
      <c r="L20" s="86"/>
      <c r="M20" s="86"/>
      <c r="N20" s="86"/>
      <c r="O20" s="87"/>
      <c r="P20" s="5"/>
      <c r="Q20" s="116" t="s">
        <v>59</v>
      </c>
      <c r="S20" s="1" t="s">
        <v>59</v>
      </c>
      <c r="U20" s="140" t="s">
        <v>59</v>
      </c>
      <c r="V20" s="140"/>
      <c r="W20" s="140"/>
      <c r="X20" s="140"/>
      <c r="Y20" s="140"/>
    </row>
    <row r="21" spans="1:25" x14ac:dyDescent="0.2">
      <c r="A21" s="24"/>
      <c r="B21" s="24"/>
      <c r="C21" s="24"/>
      <c r="D21" s="24"/>
      <c r="E21" s="24"/>
      <c r="F21" s="24"/>
      <c r="G21" s="53"/>
      <c r="H21" s="53"/>
      <c r="I21" s="53"/>
      <c r="J21" s="53"/>
      <c r="K21" s="85" t="s">
        <v>59</v>
      </c>
      <c r="L21" s="88"/>
      <c r="M21" s="88"/>
      <c r="N21" s="88"/>
      <c r="O21" s="89"/>
      <c r="P21" s="5"/>
      <c r="Q21" s="116" t="s">
        <v>59</v>
      </c>
      <c r="S21" s="1" t="s">
        <v>59</v>
      </c>
      <c r="U21" s="140" t="s">
        <v>59</v>
      </c>
      <c r="V21" s="140"/>
      <c r="W21" s="140"/>
      <c r="X21" s="140"/>
      <c r="Y21" s="140"/>
    </row>
    <row r="22" spans="1:25" x14ac:dyDescent="0.2">
      <c r="A22" s="24" t="s">
        <v>10</v>
      </c>
      <c r="B22" s="24"/>
      <c r="C22" s="24"/>
      <c r="D22" s="24"/>
      <c r="E22" s="24"/>
      <c r="F22" s="24"/>
      <c r="G22" s="54"/>
      <c r="H22" s="53"/>
      <c r="I22" s="53"/>
      <c r="J22" s="53"/>
      <c r="K22" s="53"/>
      <c r="L22" s="80" t="s">
        <v>59</v>
      </c>
      <c r="M22" s="90"/>
      <c r="N22" s="90"/>
      <c r="O22" s="84"/>
      <c r="P22" s="5"/>
    </row>
    <row r="23" spans="1:25" ht="13.5" thickBot="1" x14ac:dyDescent="0.25">
      <c r="A23" s="24" t="s">
        <v>70</v>
      </c>
      <c r="B23" s="24"/>
      <c r="C23" s="24"/>
      <c r="D23" s="24"/>
      <c r="E23" s="24"/>
      <c r="F23" s="24"/>
      <c r="G23" s="53"/>
      <c r="H23" s="53"/>
      <c r="I23" s="53"/>
      <c r="J23" s="53"/>
      <c r="K23" s="53"/>
      <c r="L23" s="53"/>
      <c r="M23" s="159" t="s">
        <v>59</v>
      </c>
      <c r="N23" s="160"/>
      <c r="O23" s="161"/>
      <c r="P23" s="22"/>
      <c r="U23" s="21"/>
    </row>
    <row r="24" spans="1:25" ht="13.5" thickTop="1" x14ac:dyDescent="0.2">
      <c r="A24" s="55"/>
      <c r="B24" s="56"/>
      <c r="C24" s="57" t="s">
        <v>11</v>
      </c>
      <c r="D24" s="58"/>
      <c r="E24" s="58"/>
      <c r="F24" s="58"/>
      <c r="G24" s="115" t="s">
        <v>59</v>
      </c>
      <c r="H24" s="115" t="s">
        <v>59</v>
      </c>
      <c r="I24" s="115" t="s">
        <v>59</v>
      </c>
      <c r="J24" s="115" t="s">
        <v>59</v>
      </c>
      <c r="K24" s="115" t="s">
        <v>59</v>
      </c>
      <c r="L24" s="115" t="s">
        <v>59</v>
      </c>
      <c r="M24" s="115" t="s">
        <v>59</v>
      </c>
      <c r="N24" s="102" t="s">
        <v>12</v>
      </c>
      <c r="O24" s="104" t="s">
        <v>13</v>
      </c>
      <c r="P24" s="22"/>
      <c r="U24" s="21" t="s">
        <v>18</v>
      </c>
    </row>
    <row r="25" spans="1:25" ht="13.5" thickBot="1" x14ac:dyDescent="0.25">
      <c r="A25" s="59" t="s">
        <v>14</v>
      </c>
      <c r="B25" s="60"/>
      <c r="C25" s="59" t="s">
        <v>15</v>
      </c>
      <c r="D25" s="60"/>
      <c r="E25" s="111"/>
      <c r="F25" s="112"/>
      <c r="G25" s="78" t="s">
        <v>59</v>
      </c>
      <c r="H25" s="78" t="s">
        <v>59</v>
      </c>
      <c r="I25" s="78" t="s">
        <v>59</v>
      </c>
      <c r="J25" s="78" t="s">
        <v>59</v>
      </c>
      <c r="K25" s="79" t="s">
        <v>59</v>
      </c>
      <c r="L25" s="78" t="s">
        <v>59</v>
      </c>
      <c r="M25" s="79"/>
      <c r="N25" s="103" t="s">
        <v>16</v>
      </c>
      <c r="O25" s="105" t="s">
        <v>17</v>
      </c>
      <c r="P25" s="5"/>
      <c r="U25" s="21" t="s">
        <v>78</v>
      </c>
    </row>
    <row r="26" spans="1:25" ht="14.25" thickTop="1" thickBot="1" x14ac:dyDescent="0.25">
      <c r="A26" s="7"/>
      <c r="B26" s="8"/>
      <c r="C26" s="8"/>
      <c r="D26" s="8"/>
      <c r="E26" s="114" t="s">
        <v>45</v>
      </c>
      <c r="F26" s="114" t="s">
        <v>57</v>
      </c>
      <c r="G26" s="110" t="str">
        <f>IF(E27&amp;F27="X"," ","PERSONAL AUTO USAGE MAKE ONLY ONE CHOICE, MILES OR KILOMETERS  ")</f>
        <v xml:space="preserve">PERSONAL AUTO USAGE MAKE ONLY ONE CHOICE, MILES OR KILOMETERS  </v>
      </c>
      <c r="H26" s="15"/>
      <c r="I26" s="15"/>
      <c r="J26" s="15"/>
      <c r="K26" s="15"/>
      <c r="L26" s="15"/>
      <c r="M26" s="15"/>
      <c r="N26" s="9"/>
      <c r="O26" s="10"/>
      <c r="P26" s="5"/>
      <c r="U26" s="4" t="s">
        <v>80</v>
      </c>
    </row>
    <row r="27" spans="1:25" ht="13.5" thickTop="1" x14ac:dyDescent="0.2">
      <c r="A27" s="27" t="s">
        <v>46</v>
      </c>
      <c r="B27" s="28"/>
      <c r="C27" s="28"/>
      <c r="D27" s="28"/>
      <c r="E27" s="113"/>
      <c r="F27" s="113"/>
      <c r="G27" s="77"/>
      <c r="H27" s="77"/>
      <c r="I27" s="77"/>
      <c r="J27" s="77"/>
      <c r="K27" s="77"/>
      <c r="L27" s="77"/>
      <c r="M27" s="77"/>
      <c r="N27" s="76" t="str">
        <f>IF((E27="X")=(F27="X"),"NO","YES")</f>
        <v>NO</v>
      </c>
      <c r="O27" s="76"/>
      <c r="P27" s="23"/>
      <c r="U27" s="21" t="s">
        <v>79</v>
      </c>
    </row>
    <row r="28" spans="1:25" ht="13.5" thickBot="1" x14ac:dyDescent="0.25">
      <c r="A28" s="33" t="s">
        <v>90</v>
      </c>
      <c r="B28" s="34"/>
      <c r="C28" s="34"/>
      <c r="D28" s="34"/>
      <c r="E28" s="34"/>
      <c r="F28" s="35"/>
      <c r="G28" s="36">
        <f t="shared" ref="G28:M28" si="0">IF($E$27="x",(G27*0.36),(G27*0.58))</f>
        <v>0</v>
      </c>
      <c r="H28" s="36">
        <f t="shared" si="0"/>
        <v>0</v>
      </c>
      <c r="I28" s="36">
        <f t="shared" si="0"/>
        <v>0</v>
      </c>
      <c r="J28" s="36">
        <f t="shared" si="0"/>
        <v>0</v>
      </c>
      <c r="K28" s="36">
        <f t="shared" si="0"/>
        <v>0</v>
      </c>
      <c r="L28" s="36">
        <f t="shared" si="0"/>
        <v>0</v>
      </c>
      <c r="M28" s="36">
        <f t="shared" si="0"/>
        <v>0</v>
      </c>
      <c r="N28" s="100">
        <f>IF(N27="YES",SUM(Mileage_Miles),0)</f>
        <v>0</v>
      </c>
      <c r="O28" s="100"/>
      <c r="P28" s="23"/>
      <c r="Q28" s="4" t="s">
        <v>6</v>
      </c>
      <c r="R28" s="4"/>
      <c r="S28" s="4" t="s">
        <v>22</v>
      </c>
      <c r="T28" s="4"/>
      <c r="U28" s="4" t="s">
        <v>23</v>
      </c>
      <c r="V28" s="4"/>
      <c r="W28" s="4" t="s">
        <v>24</v>
      </c>
      <c r="X28" s="4"/>
      <c r="Y28" s="4" t="s">
        <v>25</v>
      </c>
    </row>
    <row r="29" spans="1:25" ht="13.5" thickTop="1" x14ac:dyDescent="0.2">
      <c r="A29" s="13" t="s">
        <v>19</v>
      </c>
      <c r="B29" s="14"/>
      <c r="C29" s="14"/>
      <c r="D29" s="14"/>
      <c r="E29" s="14"/>
      <c r="F29" s="14"/>
      <c r="G29" s="11"/>
      <c r="H29" s="11" t="s">
        <v>62</v>
      </c>
      <c r="I29" s="11" t="s">
        <v>62</v>
      </c>
      <c r="J29" s="11" t="s">
        <v>62</v>
      </c>
      <c r="K29" s="11" t="s">
        <v>62</v>
      </c>
      <c r="L29" s="11" t="s">
        <v>62</v>
      </c>
      <c r="M29" s="11" t="s">
        <v>62</v>
      </c>
      <c r="N29" s="61">
        <f>SUM(G29:M29)</f>
        <v>0</v>
      </c>
      <c r="O29" s="91" t="s">
        <v>59</v>
      </c>
      <c r="P29" s="23"/>
      <c r="Q29" s="131"/>
      <c r="R29" s="43"/>
      <c r="S29" s="1"/>
      <c r="T29" s="43"/>
      <c r="U29" s="1"/>
      <c r="V29" s="43"/>
      <c r="W29" s="1"/>
      <c r="X29" s="43"/>
      <c r="Y29" s="1"/>
    </row>
    <row r="30" spans="1:25" x14ac:dyDescent="0.2">
      <c r="A30" s="13" t="s">
        <v>21</v>
      </c>
      <c r="B30" s="14"/>
      <c r="C30" s="14"/>
      <c r="D30" s="14"/>
      <c r="E30" s="14"/>
      <c r="F30" s="14"/>
      <c r="G30" s="11"/>
      <c r="H30" s="11" t="s">
        <v>59</v>
      </c>
      <c r="I30" s="11"/>
      <c r="J30" s="11" t="s">
        <v>59</v>
      </c>
      <c r="K30" s="12" t="s">
        <v>59</v>
      </c>
      <c r="L30" s="11" t="s">
        <v>59</v>
      </c>
      <c r="M30" s="12" t="s">
        <v>59</v>
      </c>
      <c r="N30" s="61">
        <f t="shared" ref="N30:N38" si="1">SUM(G30:M30)</f>
        <v>0</v>
      </c>
      <c r="O30" s="91" t="s">
        <v>59</v>
      </c>
      <c r="P30" s="23"/>
      <c r="Q30" s="116" t="str">
        <f>Date1</f>
        <v xml:space="preserve"> </v>
      </c>
      <c r="R30" s="43"/>
      <c r="S30" s="1"/>
      <c r="T30" s="43"/>
      <c r="U30" s="1" t="s">
        <v>59</v>
      </c>
      <c r="V30" s="43"/>
      <c r="W30" s="1" t="s">
        <v>59</v>
      </c>
      <c r="X30" s="43"/>
      <c r="Y30" s="1" t="s">
        <v>59</v>
      </c>
    </row>
    <row r="31" spans="1:25" x14ac:dyDescent="0.2">
      <c r="A31" s="13" t="s">
        <v>26</v>
      </c>
      <c r="B31" s="14"/>
      <c r="C31" s="14"/>
      <c r="D31" s="14"/>
      <c r="E31" s="14"/>
      <c r="F31" s="14"/>
      <c r="G31" s="11"/>
      <c r="H31" s="11" t="s">
        <v>59</v>
      </c>
      <c r="I31" s="11"/>
      <c r="J31" s="11" t="s">
        <v>59</v>
      </c>
      <c r="K31" s="12" t="s">
        <v>59</v>
      </c>
      <c r="L31" s="11" t="s">
        <v>59</v>
      </c>
      <c r="M31" s="12" t="s">
        <v>59</v>
      </c>
      <c r="N31" s="61">
        <f t="shared" si="1"/>
        <v>0</v>
      </c>
      <c r="O31" s="91" t="s">
        <v>59</v>
      </c>
      <c r="P31" s="23"/>
      <c r="Q31" s="116" t="str">
        <f>Date2</f>
        <v xml:space="preserve"> </v>
      </c>
      <c r="R31" s="43"/>
      <c r="S31" s="1" t="s">
        <v>59</v>
      </c>
      <c r="T31" s="43"/>
      <c r="U31" s="1" t="s">
        <v>59</v>
      </c>
      <c r="V31" s="43"/>
      <c r="W31" s="1" t="s">
        <v>59</v>
      </c>
      <c r="X31" s="43"/>
      <c r="Y31" s="1" t="s">
        <v>59</v>
      </c>
    </row>
    <row r="32" spans="1:25" x14ac:dyDescent="0.2">
      <c r="A32" s="13" t="s">
        <v>27</v>
      </c>
      <c r="B32" s="14"/>
      <c r="C32" s="14"/>
      <c r="D32" s="14"/>
      <c r="E32" s="14"/>
      <c r="F32" s="14"/>
      <c r="G32" s="11"/>
      <c r="H32" s="11" t="s">
        <v>59</v>
      </c>
      <c r="I32" s="11" t="s">
        <v>59</v>
      </c>
      <c r="J32" s="11" t="s">
        <v>59</v>
      </c>
      <c r="K32" s="12" t="s">
        <v>59</v>
      </c>
      <c r="L32" s="11" t="s">
        <v>59</v>
      </c>
      <c r="M32" s="12" t="s">
        <v>59</v>
      </c>
      <c r="N32" s="61">
        <f t="shared" si="1"/>
        <v>0</v>
      </c>
      <c r="O32" s="91"/>
      <c r="P32" s="23"/>
      <c r="Q32" s="116" t="str">
        <f>Date3</f>
        <v xml:space="preserve"> </v>
      </c>
      <c r="R32" s="43"/>
      <c r="S32" s="1"/>
      <c r="T32" s="43"/>
      <c r="U32" s="1" t="s">
        <v>59</v>
      </c>
      <c r="V32" s="43"/>
      <c r="W32" s="1" t="s">
        <v>59</v>
      </c>
      <c r="X32" s="43"/>
      <c r="Y32" s="1" t="s">
        <v>59</v>
      </c>
    </row>
    <row r="33" spans="1:25" x14ac:dyDescent="0.2">
      <c r="A33" s="13" t="s">
        <v>28</v>
      </c>
      <c r="B33" s="14"/>
      <c r="C33" s="14"/>
      <c r="D33" s="14"/>
      <c r="E33" s="14"/>
      <c r="F33" s="14"/>
      <c r="G33" s="119">
        <f>SUM(MealsDay1)</f>
        <v>0</v>
      </c>
      <c r="H33" s="119">
        <f>SUM(MealsDay2)</f>
        <v>0</v>
      </c>
      <c r="I33" s="119">
        <f>SUM(MealsDay3)</f>
        <v>0</v>
      </c>
      <c r="J33" s="119">
        <f>SUM(MealsDay4)</f>
        <v>0</v>
      </c>
      <c r="K33" s="119">
        <f>SUM(MealsDay5)</f>
        <v>0</v>
      </c>
      <c r="L33" s="119">
        <f>SUM(MealsDay6)</f>
        <v>0</v>
      </c>
      <c r="M33" s="119">
        <f>SUM(MealsDay7)</f>
        <v>0</v>
      </c>
      <c r="N33" s="61">
        <f t="shared" si="1"/>
        <v>0</v>
      </c>
      <c r="O33" s="91"/>
      <c r="P33" s="23"/>
      <c r="Q33" s="116" t="str">
        <f>Date4</f>
        <v xml:space="preserve"> </v>
      </c>
      <c r="R33" s="43"/>
      <c r="S33" s="1" t="s">
        <v>59</v>
      </c>
      <c r="T33" s="43"/>
      <c r="U33" s="1" t="s">
        <v>59</v>
      </c>
      <c r="V33" s="43"/>
      <c r="W33" s="1" t="s">
        <v>59</v>
      </c>
      <c r="X33" s="43"/>
      <c r="Y33" s="1" t="s">
        <v>59</v>
      </c>
    </row>
    <row r="34" spans="1:25" x14ac:dyDescent="0.2">
      <c r="A34" s="13" t="s">
        <v>29</v>
      </c>
      <c r="B34" s="14"/>
      <c r="C34" s="14"/>
      <c r="D34" s="14"/>
      <c r="E34" s="14"/>
      <c r="F34" s="14"/>
      <c r="G34" s="119">
        <f>GuestsDay1</f>
        <v>0</v>
      </c>
      <c r="H34" s="119">
        <f>GuestsDay2</f>
        <v>0</v>
      </c>
      <c r="I34" s="119">
        <f>GuestsDay3</f>
        <v>0</v>
      </c>
      <c r="J34" s="119">
        <f>GuestsDay4</f>
        <v>0</v>
      </c>
      <c r="K34" s="119">
        <f>GuestsDay5</f>
        <v>0</v>
      </c>
      <c r="L34" s="119">
        <f>GuestsDay6</f>
        <v>0</v>
      </c>
      <c r="M34" s="119">
        <f>GuestsDay7</f>
        <v>0</v>
      </c>
      <c r="N34" s="61">
        <f t="shared" si="1"/>
        <v>0</v>
      </c>
      <c r="O34" s="91" t="s">
        <v>59</v>
      </c>
      <c r="P34" s="23"/>
      <c r="Q34" s="116" t="str">
        <f>Date5</f>
        <v xml:space="preserve"> </v>
      </c>
      <c r="R34" s="43"/>
      <c r="S34" s="1" t="s">
        <v>59</v>
      </c>
      <c r="T34" s="43"/>
      <c r="U34" s="1" t="s">
        <v>59</v>
      </c>
      <c r="V34" s="43"/>
      <c r="W34" s="1" t="s">
        <v>59</v>
      </c>
      <c r="X34" s="43"/>
      <c r="Y34" s="1" t="s">
        <v>59</v>
      </c>
    </row>
    <row r="35" spans="1:25" x14ac:dyDescent="0.2">
      <c r="A35" s="13" t="s">
        <v>30</v>
      </c>
      <c r="B35" s="14"/>
      <c r="C35" s="14"/>
      <c r="D35" s="14"/>
      <c r="E35" s="14"/>
      <c r="F35" s="14"/>
      <c r="G35" s="11"/>
      <c r="H35" s="11" t="s">
        <v>59</v>
      </c>
      <c r="I35" s="11" t="s">
        <v>59</v>
      </c>
      <c r="J35" s="11" t="s">
        <v>59</v>
      </c>
      <c r="K35" s="12" t="s">
        <v>59</v>
      </c>
      <c r="L35" s="11" t="s">
        <v>59</v>
      </c>
      <c r="M35" s="12" t="s">
        <v>59</v>
      </c>
      <c r="N35" s="61">
        <f t="shared" si="1"/>
        <v>0</v>
      </c>
      <c r="O35" s="91" t="s">
        <v>59</v>
      </c>
      <c r="P35" s="23"/>
      <c r="Q35" s="116" t="str">
        <f>Date6</f>
        <v xml:space="preserve"> </v>
      </c>
      <c r="R35" s="43"/>
      <c r="S35" s="1" t="s">
        <v>59</v>
      </c>
      <c r="T35" s="43"/>
      <c r="U35" s="1" t="s">
        <v>59</v>
      </c>
      <c r="V35" s="43"/>
      <c r="W35" s="1" t="s">
        <v>59</v>
      </c>
      <c r="X35" s="43"/>
      <c r="Y35" s="1" t="s">
        <v>59</v>
      </c>
    </row>
    <row r="36" spans="1:25" x14ac:dyDescent="0.2">
      <c r="A36" s="13" t="s">
        <v>31</v>
      </c>
      <c r="B36" s="14"/>
      <c r="C36" s="14"/>
      <c r="D36" s="14"/>
      <c r="E36" s="14"/>
      <c r="F36" s="14"/>
      <c r="G36" s="11"/>
      <c r="H36" s="11" t="s">
        <v>59</v>
      </c>
      <c r="I36" s="11" t="s">
        <v>59</v>
      </c>
      <c r="J36" s="11" t="s">
        <v>59</v>
      </c>
      <c r="K36" s="12" t="s">
        <v>59</v>
      </c>
      <c r="L36" s="11" t="s">
        <v>59</v>
      </c>
      <c r="M36" s="12" t="s">
        <v>59</v>
      </c>
      <c r="N36" s="61">
        <f t="shared" si="1"/>
        <v>0</v>
      </c>
      <c r="O36" s="91" t="s">
        <v>59</v>
      </c>
      <c r="P36" s="23"/>
      <c r="Q36" s="116" t="str">
        <f>Date7</f>
        <v xml:space="preserve"> </v>
      </c>
      <c r="R36" s="43"/>
      <c r="S36" s="1" t="s">
        <v>59</v>
      </c>
      <c r="T36" s="43"/>
      <c r="U36" s="1" t="s">
        <v>59</v>
      </c>
      <c r="V36" s="43"/>
      <c r="W36" s="1" t="s">
        <v>59</v>
      </c>
      <c r="X36" s="43"/>
      <c r="Y36" s="1" t="s">
        <v>59</v>
      </c>
    </row>
    <row r="37" spans="1:25" x14ac:dyDescent="0.2">
      <c r="A37" s="126" t="s">
        <v>83</v>
      </c>
      <c r="B37" s="127"/>
      <c r="C37" s="127"/>
      <c r="D37" s="127"/>
      <c r="E37" s="127"/>
      <c r="F37" s="127"/>
      <c r="G37" s="11"/>
      <c r="H37" s="11" t="s">
        <v>59</v>
      </c>
      <c r="I37" s="11" t="s">
        <v>59</v>
      </c>
      <c r="J37" s="11" t="s">
        <v>59</v>
      </c>
      <c r="K37" s="12" t="s">
        <v>59</v>
      </c>
      <c r="L37" s="11" t="s">
        <v>59</v>
      </c>
      <c r="M37" s="12" t="s">
        <v>59</v>
      </c>
      <c r="N37" s="61">
        <f t="shared" si="1"/>
        <v>0</v>
      </c>
      <c r="O37" s="91" t="s">
        <v>59</v>
      </c>
      <c r="P37" s="23"/>
    </row>
    <row r="38" spans="1:25" x14ac:dyDescent="0.2">
      <c r="A38" s="126" t="s">
        <v>84</v>
      </c>
      <c r="B38" s="127"/>
      <c r="C38" s="127"/>
      <c r="D38" s="127"/>
      <c r="E38" s="127"/>
      <c r="F38" s="127"/>
      <c r="G38" s="11"/>
      <c r="H38" s="11" t="s">
        <v>59</v>
      </c>
      <c r="I38" s="11" t="s">
        <v>59</v>
      </c>
      <c r="J38" s="11" t="s">
        <v>59</v>
      </c>
      <c r="K38" s="12" t="s">
        <v>59</v>
      </c>
      <c r="L38" s="11" t="s">
        <v>59</v>
      </c>
      <c r="M38" s="12" t="s">
        <v>59</v>
      </c>
      <c r="N38" s="61">
        <f t="shared" si="1"/>
        <v>0</v>
      </c>
      <c r="O38" s="91" t="s">
        <v>59</v>
      </c>
      <c r="P38" s="23"/>
      <c r="U38" s="21" t="s">
        <v>32</v>
      </c>
    </row>
    <row r="39" spans="1:25" ht="13.5" thickBot="1" x14ac:dyDescent="0.25">
      <c r="A39" s="106" t="s">
        <v>67</v>
      </c>
      <c r="B39" s="107"/>
      <c r="C39" s="107"/>
      <c r="D39" s="107"/>
      <c r="E39" s="107"/>
      <c r="F39" s="107"/>
      <c r="G39" s="108">
        <f>SUM(G29:G38)</f>
        <v>0</v>
      </c>
      <c r="H39" s="108">
        <f t="shared" ref="H39:M39" si="2">SUM(H29:H38)</f>
        <v>0</v>
      </c>
      <c r="I39" s="108">
        <f t="shared" si="2"/>
        <v>0</v>
      </c>
      <c r="J39" s="108">
        <f t="shared" si="2"/>
        <v>0</v>
      </c>
      <c r="K39" s="108">
        <f t="shared" si="2"/>
        <v>0</v>
      </c>
      <c r="L39" s="108">
        <f t="shared" si="2"/>
        <v>0</v>
      </c>
      <c r="M39" s="108">
        <f t="shared" si="2"/>
        <v>0</v>
      </c>
      <c r="N39" s="109">
        <f>SUM(N29:N38)</f>
        <v>0</v>
      </c>
      <c r="O39" s="108">
        <f>SUM(O29:O38)/N40</f>
        <v>0</v>
      </c>
      <c r="P39" s="5"/>
      <c r="U39" s="21" t="s">
        <v>20</v>
      </c>
    </row>
    <row r="40" spans="1:25" x14ac:dyDescent="0.2">
      <c r="A40" s="27"/>
      <c r="B40" s="30"/>
      <c r="C40" s="30"/>
      <c r="D40" s="30"/>
      <c r="E40" s="30"/>
      <c r="F40" s="30"/>
      <c r="G40" s="30"/>
      <c r="H40" s="30"/>
      <c r="I40" s="30"/>
      <c r="J40" s="30"/>
      <c r="K40" s="62" t="s">
        <v>33</v>
      </c>
      <c r="L40" s="63"/>
      <c r="M40" s="63"/>
      <c r="N40" s="92">
        <v>1</v>
      </c>
      <c r="O40" s="30"/>
      <c r="P40" s="5"/>
      <c r="U40" s="21"/>
    </row>
    <row r="41" spans="1:25" x14ac:dyDescent="0.2">
      <c r="A41" s="27"/>
      <c r="B41" s="30"/>
      <c r="C41" s="30"/>
      <c r="D41" s="30"/>
      <c r="E41" s="30"/>
      <c r="F41" s="30"/>
      <c r="G41" s="30"/>
      <c r="H41" s="30"/>
      <c r="I41" s="30"/>
      <c r="J41" s="180" t="s">
        <v>65</v>
      </c>
      <c r="K41" s="155"/>
      <c r="L41" s="155"/>
      <c r="M41" s="156"/>
      <c r="N41" s="61">
        <f>SUM(N39/N40)</f>
        <v>0</v>
      </c>
      <c r="O41" s="30"/>
      <c r="P41" s="5"/>
    </row>
    <row r="42" spans="1:25" x14ac:dyDescent="0.2">
      <c r="A42" s="128" t="s">
        <v>85</v>
      </c>
      <c r="B42" s="129"/>
      <c r="C42" s="129"/>
      <c r="D42" s="129"/>
      <c r="E42" s="129"/>
      <c r="F42" s="129"/>
      <c r="G42" s="129"/>
      <c r="H42" s="129"/>
      <c r="I42" s="129"/>
      <c r="J42" s="64" t="s">
        <v>60</v>
      </c>
      <c r="K42" s="64"/>
      <c r="L42" s="65"/>
      <c r="M42" s="66" t="s">
        <v>64</v>
      </c>
      <c r="N42" s="61">
        <f>SUM(N28:N28)</f>
        <v>0</v>
      </c>
      <c r="O42" s="67">
        <f>N28*N40</f>
        <v>0</v>
      </c>
      <c r="P42" s="5"/>
      <c r="Q42" s="21" t="s">
        <v>6</v>
      </c>
      <c r="S42" s="21" t="s">
        <v>34</v>
      </c>
      <c r="W42" s="21" t="s">
        <v>35</v>
      </c>
    </row>
    <row r="43" spans="1:25" x14ac:dyDescent="0.2">
      <c r="A43" s="128" t="s">
        <v>86</v>
      </c>
      <c r="B43" s="129"/>
      <c r="C43" s="129"/>
      <c r="D43" s="129"/>
      <c r="E43" s="129"/>
      <c r="F43" s="129"/>
      <c r="G43" s="129"/>
      <c r="H43" s="129"/>
      <c r="I43" s="129"/>
      <c r="J43" s="68"/>
      <c r="K43" s="13" t="s">
        <v>55</v>
      </c>
      <c r="L43" s="14"/>
      <c r="M43" s="14"/>
      <c r="N43" s="61">
        <f>SUM(-O39)</f>
        <v>0</v>
      </c>
      <c r="O43" s="30"/>
      <c r="P43" s="5"/>
      <c r="Q43" s="131"/>
      <c r="R43" s="43"/>
      <c r="S43" s="1"/>
      <c r="T43" s="43"/>
      <c r="U43" s="176"/>
      <c r="V43" s="176"/>
      <c r="W43" s="176"/>
      <c r="X43" s="176"/>
      <c r="Y43" s="176"/>
    </row>
    <row r="44" spans="1:25" ht="13.5" thickBot="1" x14ac:dyDescent="0.25">
      <c r="A44" s="69" t="s">
        <v>58</v>
      </c>
      <c r="B44" s="166" t="s">
        <v>59</v>
      </c>
      <c r="C44" s="166"/>
      <c r="D44" s="166"/>
      <c r="E44" s="166"/>
      <c r="F44" s="166"/>
      <c r="G44" s="166"/>
      <c r="H44" s="95"/>
      <c r="I44" s="95"/>
      <c r="J44" s="95"/>
      <c r="K44" s="13" t="s">
        <v>56</v>
      </c>
      <c r="L44" s="14"/>
      <c r="M44" s="14"/>
      <c r="N44" s="93">
        <v>0</v>
      </c>
      <c r="O44" s="30"/>
      <c r="P44" s="5"/>
      <c r="Q44" s="116" t="str">
        <f>Q30</f>
        <v xml:space="preserve"> </v>
      </c>
      <c r="R44" s="43"/>
      <c r="S44" s="1"/>
      <c r="T44" s="43"/>
      <c r="U44" s="140" t="s">
        <v>59</v>
      </c>
      <c r="V44" s="140"/>
      <c r="W44" s="140"/>
      <c r="X44" s="140"/>
      <c r="Y44" s="140"/>
    </row>
    <row r="45" spans="1:25" ht="14.25" thickTop="1" thickBot="1" x14ac:dyDescent="0.25">
      <c r="A45" s="149" t="s">
        <v>59</v>
      </c>
      <c r="B45" s="150"/>
      <c r="C45" s="150"/>
      <c r="D45" s="150"/>
      <c r="E45" s="150"/>
      <c r="F45" s="150"/>
      <c r="G45" s="162"/>
      <c r="H45" s="181" t="s">
        <v>68</v>
      </c>
      <c r="I45" s="155"/>
      <c r="J45" s="155"/>
      <c r="K45" s="155"/>
      <c r="L45" s="155"/>
      <c r="M45" s="156"/>
      <c r="N45" s="70">
        <f>N39-SUM(O29:O38)+(N44*N40)+O42</f>
        <v>0</v>
      </c>
      <c r="O45" s="30"/>
      <c r="P45" s="5"/>
      <c r="Q45" s="116" t="str">
        <f t="shared" ref="Q45:Q50" si="3">Q31</f>
        <v xml:space="preserve"> </v>
      </c>
      <c r="R45" s="43"/>
      <c r="S45" s="1"/>
      <c r="T45" s="43"/>
      <c r="U45" s="140" t="s">
        <v>59</v>
      </c>
      <c r="V45" s="140"/>
      <c r="W45" s="140"/>
      <c r="X45" s="140"/>
      <c r="Y45" s="140"/>
    </row>
    <row r="46" spans="1:25" ht="14.25" thickTop="1" thickBot="1" x14ac:dyDescent="0.25">
      <c r="A46" s="69" t="s">
        <v>36</v>
      </c>
      <c r="B46" s="166" t="s">
        <v>59</v>
      </c>
      <c r="C46" s="166"/>
      <c r="D46" s="166"/>
      <c r="E46" s="166"/>
      <c r="F46" s="166"/>
      <c r="G46" s="167"/>
      <c r="H46" s="154" t="s">
        <v>69</v>
      </c>
      <c r="I46" s="155"/>
      <c r="J46" s="155"/>
      <c r="K46" s="155"/>
      <c r="L46" s="155"/>
      <c r="M46" s="156"/>
      <c r="N46" s="71">
        <f>SUM(N41:N44)</f>
        <v>0</v>
      </c>
      <c r="O46" s="30"/>
      <c r="P46" s="5"/>
      <c r="Q46" s="116" t="str">
        <f t="shared" si="3"/>
        <v xml:space="preserve"> </v>
      </c>
      <c r="R46" s="43"/>
      <c r="S46" s="1"/>
      <c r="T46" s="43"/>
      <c r="U46" s="140" t="s">
        <v>59</v>
      </c>
      <c r="V46" s="140"/>
      <c r="W46" s="140"/>
      <c r="X46" s="140"/>
      <c r="Y46" s="140"/>
    </row>
    <row r="47" spans="1:25" ht="13.5" thickTop="1" x14ac:dyDescent="0.2">
      <c r="A47" s="149" t="s">
        <v>59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98"/>
      <c r="O47" s="30"/>
      <c r="P47" s="5"/>
      <c r="Q47" s="116" t="str">
        <f t="shared" si="3"/>
        <v xml:space="preserve"> </v>
      </c>
      <c r="R47" s="43"/>
      <c r="S47" s="1"/>
      <c r="T47" s="43"/>
      <c r="U47" s="140" t="s">
        <v>59</v>
      </c>
      <c r="V47" s="140"/>
      <c r="W47" s="140"/>
      <c r="X47" s="140"/>
      <c r="Y47" s="140"/>
    </row>
    <row r="48" spans="1:25" x14ac:dyDescent="0.2">
      <c r="A48" s="149" t="s">
        <v>59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99"/>
      <c r="O48" s="30"/>
      <c r="P48" s="5"/>
      <c r="Q48" s="116" t="str">
        <f t="shared" si="3"/>
        <v xml:space="preserve"> </v>
      </c>
      <c r="R48" s="43"/>
      <c r="S48" s="1"/>
      <c r="T48" s="43"/>
      <c r="U48" s="140" t="s">
        <v>59</v>
      </c>
      <c r="V48" s="140"/>
      <c r="W48" s="140"/>
      <c r="X48" s="140"/>
      <c r="Y48" s="140"/>
    </row>
    <row r="49" spans="1:25" x14ac:dyDescent="0.2">
      <c r="A49" s="149" t="s">
        <v>59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99"/>
      <c r="O49" s="30"/>
      <c r="P49" s="5"/>
      <c r="Q49" s="116" t="str">
        <f t="shared" si="3"/>
        <v xml:space="preserve"> </v>
      </c>
      <c r="R49" s="43"/>
      <c r="S49" s="1"/>
      <c r="T49" s="43"/>
      <c r="U49" s="140" t="s">
        <v>59</v>
      </c>
      <c r="V49" s="140"/>
      <c r="W49" s="140"/>
      <c r="X49" s="140"/>
      <c r="Y49" s="140"/>
    </row>
    <row r="50" spans="1:25" ht="13.5" thickBot="1" x14ac:dyDescent="0.25">
      <c r="A50" s="151" t="s">
        <v>59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99"/>
      <c r="O50" s="30"/>
      <c r="P50" s="5"/>
      <c r="Q50" s="116" t="str">
        <f t="shared" si="3"/>
        <v xml:space="preserve"> </v>
      </c>
      <c r="R50" s="43"/>
      <c r="S50" s="1"/>
      <c r="T50" s="43"/>
      <c r="U50" s="140" t="s">
        <v>59</v>
      </c>
      <c r="V50" s="140"/>
      <c r="W50" s="140"/>
      <c r="X50" s="140"/>
      <c r="Y50" s="140"/>
    </row>
    <row r="51" spans="1:25" ht="13.5" thickBot="1" x14ac:dyDescent="0.25">
      <c r="A51" s="72"/>
      <c r="B51" s="73"/>
      <c r="C51" s="73"/>
      <c r="D51" s="73"/>
      <c r="E51" s="73"/>
      <c r="F51" s="73"/>
      <c r="G51" s="73"/>
      <c r="H51" s="74" t="s">
        <v>37</v>
      </c>
      <c r="I51" s="74" t="s">
        <v>38</v>
      </c>
      <c r="J51" s="74" t="s">
        <v>39</v>
      </c>
      <c r="K51" s="74" t="s">
        <v>40</v>
      </c>
      <c r="L51" s="74" t="s">
        <v>41</v>
      </c>
      <c r="M51" s="73"/>
      <c r="N51" s="75" t="s">
        <v>42</v>
      </c>
      <c r="O51" s="30"/>
      <c r="P51" s="5"/>
    </row>
    <row r="52" spans="1:25" x14ac:dyDescent="0.2">
      <c r="A52" s="44"/>
      <c r="B52" s="32"/>
      <c r="C52" s="32"/>
      <c r="D52" s="32"/>
      <c r="E52" s="32"/>
      <c r="F52" s="32" t="s">
        <v>62</v>
      </c>
      <c r="G52" s="32" t="s">
        <v>59</v>
      </c>
      <c r="H52" s="16" t="s">
        <v>59</v>
      </c>
      <c r="I52" s="16" t="s">
        <v>59</v>
      </c>
      <c r="J52" s="16" t="s">
        <v>59</v>
      </c>
      <c r="K52" s="16" t="s">
        <v>59</v>
      </c>
      <c r="L52" s="16" t="s">
        <v>59</v>
      </c>
      <c r="M52" s="16" t="s">
        <v>59</v>
      </c>
      <c r="N52" s="38" t="s">
        <v>59</v>
      </c>
      <c r="O52" s="30"/>
      <c r="P52" s="5"/>
      <c r="U52" s="21" t="s">
        <v>31</v>
      </c>
    </row>
    <row r="53" spans="1:25" x14ac:dyDescent="0.2">
      <c r="A53" s="44"/>
      <c r="B53" s="32"/>
      <c r="C53" s="32"/>
      <c r="D53" s="32"/>
      <c r="E53" s="32"/>
      <c r="F53" s="32"/>
      <c r="G53" s="32"/>
      <c r="H53" s="16" t="s">
        <v>59</v>
      </c>
      <c r="I53" s="16" t="s">
        <v>59</v>
      </c>
      <c r="J53" s="16" t="s">
        <v>59</v>
      </c>
      <c r="K53" s="16" t="s">
        <v>59</v>
      </c>
      <c r="L53" s="16" t="s">
        <v>59</v>
      </c>
      <c r="M53" s="16" t="s">
        <v>59</v>
      </c>
      <c r="N53" s="38" t="s">
        <v>59</v>
      </c>
      <c r="O53" s="30"/>
      <c r="P53" s="5"/>
      <c r="U53" s="21" t="s">
        <v>77</v>
      </c>
    </row>
    <row r="54" spans="1:25" x14ac:dyDescent="0.2">
      <c r="A54" s="44"/>
      <c r="B54" s="32"/>
      <c r="C54" s="32"/>
      <c r="D54" s="32"/>
      <c r="E54" s="32"/>
      <c r="F54" s="32"/>
      <c r="G54" s="32"/>
      <c r="H54" s="16" t="s">
        <v>59</v>
      </c>
      <c r="I54" s="16" t="s">
        <v>59</v>
      </c>
      <c r="J54" s="16" t="s">
        <v>59</v>
      </c>
      <c r="K54" s="16" t="s">
        <v>59</v>
      </c>
      <c r="L54" s="16" t="s">
        <v>59</v>
      </c>
      <c r="M54" s="16" t="s">
        <v>59</v>
      </c>
      <c r="N54" s="38" t="s">
        <v>59</v>
      </c>
      <c r="O54" s="30"/>
      <c r="P54" s="5"/>
    </row>
    <row r="55" spans="1:25" x14ac:dyDescent="0.2">
      <c r="A55" s="44"/>
      <c r="B55" s="32"/>
      <c r="C55" s="32"/>
      <c r="D55" s="32"/>
      <c r="E55" s="32"/>
      <c r="F55" s="32"/>
      <c r="G55" s="32"/>
      <c r="H55" s="16" t="s">
        <v>59</v>
      </c>
      <c r="I55" s="16" t="s">
        <v>59</v>
      </c>
      <c r="J55" s="16" t="s">
        <v>59</v>
      </c>
      <c r="K55" s="16" t="s">
        <v>59</v>
      </c>
      <c r="L55" s="16" t="s">
        <v>59</v>
      </c>
      <c r="M55" s="16" t="s">
        <v>59</v>
      </c>
      <c r="N55" s="38" t="s">
        <v>59</v>
      </c>
      <c r="O55" s="30"/>
      <c r="P55" s="5"/>
      <c r="Q55" s="21" t="s">
        <v>6</v>
      </c>
      <c r="S55" s="21" t="s">
        <v>34</v>
      </c>
      <c r="W55" s="21" t="s">
        <v>35</v>
      </c>
    </row>
    <row r="56" spans="1:25" x14ac:dyDescent="0.2">
      <c r="A56" s="45"/>
      <c r="B56" s="43"/>
      <c r="C56" s="43"/>
      <c r="D56" s="43"/>
      <c r="E56" s="43"/>
      <c r="F56" s="43"/>
      <c r="G56" s="43"/>
      <c r="H56" s="16" t="s">
        <v>59</v>
      </c>
      <c r="I56" s="16" t="s">
        <v>59</v>
      </c>
      <c r="J56" s="16" t="s">
        <v>59</v>
      </c>
      <c r="K56" s="16" t="s">
        <v>59</v>
      </c>
      <c r="L56" s="16" t="s">
        <v>59</v>
      </c>
      <c r="M56" s="16" t="s">
        <v>59</v>
      </c>
      <c r="N56" s="38" t="s">
        <v>59</v>
      </c>
      <c r="O56" s="30"/>
      <c r="P56" s="5"/>
      <c r="Q56" s="133" t="s">
        <v>59</v>
      </c>
      <c r="R56" s="43"/>
      <c r="S56" s="1"/>
      <c r="T56" s="43"/>
      <c r="U56" s="176"/>
      <c r="V56" s="176"/>
      <c r="W56" s="176"/>
      <c r="X56" s="176"/>
      <c r="Y56" s="176"/>
    </row>
    <row r="57" spans="1:25" ht="13.5" thickBot="1" x14ac:dyDescent="0.25">
      <c r="A57" s="45"/>
      <c r="B57" s="46"/>
      <c r="C57" s="46"/>
      <c r="D57" s="46"/>
      <c r="E57" s="46"/>
      <c r="F57" s="46"/>
      <c r="G57" s="46"/>
      <c r="H57" s="16" t="s">
        <v>59</v>
      </c>
      <c r="I57" s="16" t="s">
        <v>59</v>
      </c>
      <c r="J57" s="16" t="s">
        <v>59</v>
      </c>
      <c r="K57" s="37" t="s">
        <v>59</v>
      </c>
      <c r="L57" s="37" t="s">
        <v>59</v>
      </c>
      <c r="M57" s="16" t="s">
        <v>59</v>
      </c>
      <c r="N57" s="38" t="s">
        <v>59</v>
      </c>
      <c r="O57" s="30"/>
      <c r="P57" s="5"/>
      <c r="Q57" s="116" t="s">
        <v>59</v>
      </c>
      <c r="R57" s="43"/>
      <c r="S57" s="1" t="s">
        <v>59</v>
      </c>
      <c r="T57" s="43"/>
      <c r="U57" s="140" t="s">
        <v>59</v>
      </c>
      <c r="V57" s="140"/>
      <c r="W57" s="140"/>
      <c r="X57" s="140"/>
      <c r="Y57" s="140"/>
    </row>
    <row r="58" spans="1:25" ht="14.25" thickTop="1" thickBot="1" x14ac:dyDescent="0.25">
      <c r="A58" s="25"/>
      <c r="B58" s="26"/>
      <c r="C58" s="26"/>
      <c r="D58" s="26"/>
      <c r="E58" s="26"/>
      <c r="F58" s="26"/>
      <c r="G58" s="26"/>
      <c r="H58" s="26" t="s">
        <v>43</v>
      </c>
      <c r="I58" s="26"/>
      <c r="J58" s="26"/>
      <c r="K58" s="26"/>
      <c r="L58" s="26"/>
      <c r="M58" s="26"/>
      <c r="N58" s="39">
        <f>SUM(N52:N57)</f>
        <v>0</v>
      </c>
      <c r="O58" s="30"/>
      <c r="P58" s="5"/>
      <c r="Q58" s="116" t="s">
        <v>59</v>
      </c>
      <c r="R58" s="43"/>
      <c r="S58" s="1" t="s">
        <v>59</v>
      </c>
      <c r="T58" s="43"/>
      <c r="U58" s="140" t="s">
        <v>59</v>
      </c>
      <c r="V58" s="140"/>
      <c r="W58" s="140"/>
      <c r="X58" s="140"/>
      <c r="Y58" s="140"/>
    </row>
    <row r="59" spans="1:25" x14ac:dyDescent="0.2">
      <c r="A59" s="2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9"/>
      <c r="O59" s="30"/>
      <c r="P59" s="5"/>
      <c r="Q59" s="116" t="s">
        <v>59</v>
      </c>
      <c r="R59" s="43"/>
      <c r="S59" s="1" t="s">
        <v>59</v>
      </c>
      <c r="T59" s="43"/>
      <c r="U59" s="140" t="s">
        <v>59</v>
      </c>
      <c r="V59" s="140"/>
      <c r="W59" s="140"/>
      <c r="X59" s="140"/>
      <c r="Y59" s="140"/>
    </row>
    <row r="60" spans="1:25" x14ac:dyDescent="0.2">
      <c r="A60" s="13" t="s">
        <v>74</v>
      </c>
      <c r="B60" s="42"/>
      <c r="C60" s="178" t="s">
        <v>59</v>
      </c>
      <c r="D60" s="178"/>
      <c r="E60" s="178"/>
      <c r="F60" s="178"/>
      <c r="G60" s="178"/>
      <c r="H60" s="178"/>
      <c r="I60" s="178"/>
      <c r="J60" s="178"/>
      <c r="K60" s="14"/>
      <c r="L60" s="14" t="s">
        <v>6</v>
      </c>
      <c r="M60" s="147" t="s">
        <v>59</v>
      </c>
      <c r="N60" s="148"/>
      <c r="O60" s="30"/>
      <c r="P60" s="5"/>
      <c r="Q60" s="116" t="s">
        <v>59</v>
      </c>
      <c r="R60" s="43"/>
      <c r="S60" s="1" t="s">
        <v>59</v>
      </c>
      <c r="T60" s="43"/>
      <c r="U60" s="140" t="s">
        <v>59</v>
      </c>
      <c r="V60" s="140"/>
      <c r="W60" s="140"/>
      <c r="X60" s="140"/>
      <c r="Y60" s="140"/>
    </row>
    <row r="61" spans="1:25" x14ac:dyDescent="0.2">
      <c r="A61" s="27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41" t="s">
        <v>59</v>
      </c>
      <c r="N61" s="29"/>
      <c r="O61" s="30"/>
      <c r="P61" s="5"/>
      <c r="Q61" s="116" t="s">
        <v>59</v>
      </c>
      <c r="R61" s="43"/>
      <c r="S61" s="1" t="s">
        <v>59</v>
      </c>
      <c r="T61" s="43"/>
      <c r="U61" s="140" t="s">
        <v>59</v>
      </c>
      <c r="V61" s="140"/>
      <c r="W61" s="140"/>
      <c r="X61" s="140"/>
      <c r="Y61" s="140"/>
    </row>
    <row r="62" spans="1:25" x14ac:dyDescent="0.2">
      <c r="A62" s="120" t="s">
        <v>44</v>
      </c>
      <c r="B62" s="136" t="s">
        <v>59</v>
      </c>
      <c r="C62" s="136"/>
      <c r="D62" s="136"/>
      <c r="E62" s="136"/>
      <c r="F62" s="136"/>
      <c r="G62" s="137"/>
      <c r="H62" s="136" t="s">
        <v>59</v>
      </c>
      <c r="I62" s="137"/>
      <c r="J62" s="137"/>
      <c r="K62" s="137"/>
      <c r="L62" s="14" t="s">
        <v>6</v>
      </c>
      <c r="M62" s="147" t="s">
        <v>59</v>
      </c>
      <c r="N62" s="148"/>
      <c r="O62" s="30"/>
      <c r="P62" s="5"/>
      <c r="Q62" s="124" t="s">
        <v>59</v>
      </c>
      <c r="R62" s="132"/>
      <c r="S62" s="125" t="s">
        <v>59</v>
      </c>
      <c r="T62" s="132"/>
      <c r="U62" s="183" t="s">
        <v>59</v>
      </c>
      <c r="V62" s="183"/>
      <c r="W62" s="183"/>
      <c r="X62" s="183"/>
      <c r="Y62" s="183"/>
    </row>
    <row r="63" spans="1:25" s="122" customFormat="1" x14ac:dyDescent="0.2">
      <c r="A63" s="2"/>
      <c r="B63" s="138" t="s">
        <v>76</v>
      </c>
      <c r="C63" s="134"/>
      <c r="D63" s="134"/>
      <c r="E63" s="134"/>
      <c r="F63" s="134"/>
      <c r="G63" s="135"/>
      <c r="H63" s="134" t="s">
        <v>75</v>
      </c>
      <c r="I63" s="135"/>
      <c r="J63" s="135"/>
      <c r="K63" s="135"/>
      <c r="L63" s="2"/>
      <c r="M63" s="2"/>
      <c r="N63" s="2"/>
      <c r="O63" s="2"/>
      <c r="P63" s="123"/>
      <c r="Q63" s="124" t="s">
        <v>59</v>
      </c>
      <c r="R63" s="132"/>
      <c r="S63" s="125" t="s">
        <v>59</v>
      </c>
      <c r="T63" s="132"/>
      <c r="U63" s="183" t="s">
        <v>59</v>
      </c>
      <c r="V63" s="183"/>
      <c r="W63" s="183"/>
      <c r="X63" s="183"/>
      <c r="Y63" s="183"/>
    </row>
    <row r="64" spans="1:25" s="122" customFormat="1" x14ac:dyDescent="0.2">
      <c r="A64" s="121" t="s">
        <v>81</v>
      </c>
      <c r="P64" s="123"/>
      <c r="Q64" s="2"/>
      <c r="R64" s="2"/>
      <c r="S64" s="2"/>
      <c r="T64" s="2"/>
      <c r="U64" s="2"/>
      <c r="V64" s="2"/>
      <c r="W64" s="2"/>
      <c r="X64" s="2"/>
      <c r="Y64" s="2"/>
    </row>
    <row r="65" spans="1:16" x14ac:dyDescent="0.2">
      <c r="A65" s="121" t="s">
        <v>82</v>
      </c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5"/>
    </row>
    <row r="66" spans="1:16" x14ac:dyDescent="0.2">
      <c r="P66" s="5"/>
    </row>
    <row r="67" spans="1:16" x14ac:dyDescent="0.2">
      <c r="P67" s="5"/>
    </row>
    <row r="68" spans="1:16" x14ac:dyDescent="0.2">
      <c r="A68" s="24"/>
      <c r="P68" s="5"/>
    </row>
    <row r="69" spans="1:16" x14ac:dyDescent="0.2">
      <c r="P69" s="5"/>
    </row>
  </sheetData>
  <sheetProtection algorithmName="SHA-512" hashValue="vuMl61nVKCxKAx3A80UBHC1Ju9b+qd8VkB/DnPI6VyTvPmJmBXLNNvRbER1/GilSxrRqbLJT+OdDBr7AUgi7Fg==" saltValue="SZsWDN7ckagoQvscJtobQQ==" spinCount="100000" sheet="1" objects="1" scenarios="1"/>
  <mergeCells count="61">
    <mergeCell ref="U63:Y63"/>
    <mergeCell ref="U59:Y59"/>
    <mergeCell ref="U60:Y60"/>
    <mergeCell ref="U61:Y61"/>
    <mergeCell ref="U62:Y62"/>
    <mergeCell ref="B7:H7"/>
    <mergeCell ref="U49:Y49"/>
    <mergeCell ref="U50:Y50"/>
    <mergeCell ref="C60:J60"/>
    <mergeCell ref="A10:H10"/>
    <mergeCell ref="B44:G44"/>
    <mergeCell ref="U56:Y56"/>
    <mergeCell ref="U57:Y57"/>
    <mergeCell ref="U58:Y58"/>
    <mergeCell ref="J41:M41"/>
    <mergeCell ref="H45:M45"/>
    <mergeCell ref="U19:Y19"/>
    <mergeCell ref="U20:Y20"/>
    <mergeCell ref="U21:Y21"/>
    <mergeCell ref="A11:H11"/>
    <mergeCell ref="B18:E18"/>
    <mergeCell ref="W1:Y1"/>
    <mergeCell ref="R1:S1"/>
    <mergeCell ref="L8:O8"/>
    <mergeCell ref="U48:Y48"/>
    <mergeCell ref="U44:Y44"/>
    <mergeCell ref="U14:Y14"/>
    <mergeCell ref="L7:N7"/>
    <mergeCell ref="U15:Y15"/>
    <mergeCell ref="U16:Y16"/>
    <mergeCell ref="U17:Y17"/>
    <mergeCell ref="U47:Y47"/>
    <mergeCell ref="U18:Y18"/>
    <mergeCell ref="U45:Y45"/>
    <mergeCell ref="U46:Y46"/>
    <mergeCell ref="U43:Y43"/>
    <mergeCell ref="J10:O10"/>
    <mergeCell ref="F8:H8"/>
    <mergeCell ref="H46:M46"/>
    <mergeCell ref="A48:M48"/>
    <mergeCell ref="J8:K8"/>
    <mergeCell ref="M23:O23"/>
    <mergeCell ref="A47:M47"/>
    <mergeCell ref="A45:G45"/>
    <mergeCell ref="M9:O9"/>
    <mergeCell ref="A8:E8"/>
    <mergeCell ref="B46:G46"/>
    <mergeCell ref="B16:E16"/>
    <mergeCell ref="B20:E20"/>
    <mergeCell ref="A13:O13"/>
    <mergeCell ref="H63:K63"/>
    <mergeCell ref="B62:G62"/>
    <mergeCell ref="H62:K62"/>
    <mergeCell ref="B63:G63"/>
    <mergeCell ref="A9:H9"/>
    <mergeCell ref="A12:O12"/>
    <mergeCell ref="A14:O14"/>
    <mergeCell ref="M62:N62"/>
    <mergeCell ref="M60:N60"/>
    <mergeCell ref="A49:M49"/>
    <mergeCell ref="A50:M50"/>
  </mergeCells>
  <phoneticPr fontId="0" type="noConversion"/>
  <dataValidations disablePrompts="1" count="1">
    <dataValidation type="list" allowBlank="1" showInputMessage="1" showErrorMessage="1" sqref="L8:O8">
      <formula1>MemberOfList</formula1>
    </dataValidation>
  </dataValidations>
  <printOptions horizontalCentered="1"/>
  <pageMargins left="0.25" right="0.25" top="0.25" bottom="0.25" header="0.25" footer="0.25"/>
  <pageSetup scale="86" fitToWidth="2" orientation="portrait" horizontalDpi="4294967293" verticalDpi="4294967293" r:id="rId1"/>
  <headerFooter alignWithMargins="0">
    <oddFooter xml:space="preserve">&amp;L&amp;8
&amp;C&amp;8Page&amp;P 
 &amp;R&amp;8&amp;D </oddFooter>
  </headerFooter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476250</xdr:colOff>
                    <xdr:row>10</xdr:row>
                    <xdr:rowOff>152400</xdr:rowOff>
                  </from>
                  <to>
                    <xdr:col>13</xdr:col>
                    <xdr:colOff>600075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266700</xdr:colOff>
                    <xdr:row>10</xdr:row>
                    <xdr:rowOff>152400</xdr:rowOff>
                  </from>
                  <to>
                    <xdr:col>14</xdr:col>
                    <xdr:colOff>323850</xdr:colOff>
                    <xdr:row>12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40</vt:i4>
      </vt:variant>
    </vt:vector>
  </HeadingPairs>
  <TitlesOfParts>
    <vt:vector size="42" baseType="lpstr">
      <vt:lpstr>MemberList</vt:lpstr>
      <vt:lpstr>Expense Report 2019</vt:lpstr>
      <vt:lpstr>Date1</vt:lpstr>
      <vt:lpstr>Date2</vt:lpstr>
      <vt:lpstr>Date3</vt:lpstr>
      <vt:lpstr>Date4</vt:lpstr>
      <vt:lpstr>Date5</vt:lpstr>
      <vt:lpstr>Date6</vt:lpstr>
      <vt:lpstr>Date7</vt:lpstr>
      <vt:lpstr>GuestsDay1</vt:lpstr>
      <vt:lpstr>GuestsDay2</vt:lpstr>
      <vt:lpstr>GuestsDay3</vt:lpstr>
      <vt:lpstr>GuestsDay4</vt:lpstr>
      <vt:lpstr>GuestsDay5</vt:lpstr>
      <vt:lpstr>GuestsDay6</vt:lpstr>
      <vt:lpstr>GuestsDay7</vt:lpstr>
      <vt:lpstr>MealsDay1</vt:lpstr>
      <vt:lpstr>MealsDay2</vt:lpstr>
      <vt:lpstr>MealsDay3</vt:lpstr>
      <vt:lpstr>MealsDay4</vt:lpstr>
      <vt:lpstr>MealsDay5</vt:lpstr>
      <vt:lpstr>MealsDay6</vt:lpstr>
      <vt:lpstr>MealsDay7</vt:lpstr>
      <vt:lpstr>MemberOfList</vt:lpstr>
      <vt:lpstr>Mileage_Miles</vt:lpstr>
      <vt:lpstr>Name</vt:lpstr>
      <vt:lpstr>PeriodEndDate</vt:lpstr>
      <vt:lpstr>'Expense Report 2019'!Print_Area</vt:lpstr>
      <vt:lpstr>TaxiDay1</vt:lpstr>
      <vt:lpstr>TaxiDay2</vt:lpstr>
      <vt:lpstr>TaxiDay3</vt:lpstr>
      <vt:lpstr>TaxiDay4</vt:lpstr>
      <vt:lpstr>TaxiDay5</vt:lpstr>
      <vt:lpstr>TaxiDay6</vt:lpstr>
      <vt:lpstr>TaxiDay7</vt:lpstr>
      <vt:lpstr>TipsDay1</vt:lpstr>
      <vt:lpstr>TipsDay2</vt:lpstr>
      <vt:lpstr>TipsDay3</vt:lpstr>
      <vt:lpstr>TipsDay4</vt:lpstr>
      <vt:lpstr>TipsDay5</vt:lpstr>
      <vt:lpstr>TipsDay6</vt:lpstr>
      <vt:lpstr>TipsDay7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Customer</dc:creator>
  <cp:lastModifiedBy>Huang, Amy</cp:lastModifiedBy>
  <cp:lastPrinted>2018-07-30T19:24:26Z</cp:lastPrinted>
  <dcterms:created xsi:type="dcterms:W3CDTF">1999-12-09T16:52:18Z</dcterms:created>
  <dcterms:modified xsi:type="dcterms:W3CDTF">2018-12-21T19:49:38Z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